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vanni\OneDrive - CREA\CREA\PUBBLICAZIONI\ANNUARIO\Annuario 2017\4. quarta bozza 7 dic 2018\"/>
    </mc:Choice>
  </mc:AlternateContent>
  <xr:revisionPtr revIDLastSave="0" documentId="10_ncr:100000_{C3DE5B2A-2216-4D0D-BB32-6D36CE1CA09A}" xr6:coauthVersionLast="31" xr6:coauthVersionMax="31" xr10:uidLastSave="{00000000-0000-0000-0000-000000000000}"/>
  <bookViews>
    <workbookView xWindow="0" yWindow="0" windowWidth="14600" windowHeight="9480" tabRatio="500" activeTab="5" xr2:uid="{00000000-000D-0000-FFFF-FFFF00000000}"/>
  </bookViews>
  <sheets>
    <sheet name="t1" sheetId="9" r:id="rId1"/>
    <sheet name="f1" sheetId="10" r:id="rId2"/>
    <sheet name="t2" sheetId="11" r:id="rId3"/>
    <sheet name="f2" sheetId="12" r:id="rId4"/>
    <sheet name="t3" sheetId="14" r:id="rId5"/>
    <sheet name="f3" sheetId="16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3" hidden="1">'f2'!$A$28:$G$48</definedName>
    <definedName name="a">[1]Sheet1!$C$30</definedName>
    <definedName name="ASSOLUTI">#REF!</definedName>
    <definedName name="confr.azi.cens">[2]confronti!#REF!</definedName>
    <definedName name="confr.ric.prev.94">[2]confronti!#REF!</definedName>
    <definedName name="confr.sup.uba">[3]confronti!$A$1:$K$35</definedName>
    <definedName name="CRF_CountryName">[4]Sheet1!$C$4</definedName>
    <definedName name="CRF_InventoryYear">[4]Sheet1!$C$6</definedName>
    <definedName name="CRF_Submission">[4]Sheet1!$C$30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[5]Table10s1!#REF!</definedName>
    <definedName name="CRF_Table10s1_Dyn13">[5]Table10s1!#REF!</definedName>
    <definedName name="CRF_Table10s1_Dyn14">[5]Table10s1!#REF!</definedName>
    <definedName name="CRF_Table10s1_Dyn15">[5]Table10s1!#REF!</definedName>
    <definedName name="CRF_Table10s1_Dyn16">[5]Table10s1!#REF!</definedName>
    <definedName name="CRF_Table10s1_Dyn17">[5]Table10s1!#REF!</definedName>
    <definedName name="CRF_Table10s1_Dyn18">[5]Table10s1!#REF!</definedName>
    <definedName name="CRF_Table10s1_Dyn19">[5]Table10s1!#REF!</definedName>
    <definedName name="CRF_Table10s1_Dyn20">[5]Table10s1!#REF!</definedName>
    <definedName name="CRF_Table10s1_Dyn21">[5]Table10s1!#REF!</definedName>
    <definedName name="CRF_Table10s1_Dyn22">[5]Table10s1!#REF!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[1]Sheet1!$C$30</definedName>
    <definedName name="DIFFERENZE">#REF!</definedName>
    <definedName name="lop">[6]confronti!#REF!</definedName>
    <definedName name="LOP.XLS">#REF!</definedName>
    <definedName name="PERCENTUALI">#REF!</definedName>
    <definedName name="PROVA_12_97">#REF!</definedName>
    <definedName name="re">[1]Sheet1!$C$4</definedName>
    <definedName name="s">[1]Sheet1!$C$30</definedName>
    <definedName name="TASSIANNUI">#REF!</definedName>
    <definedName name="TASSITOTALI">#REF!</definedName>
    <definedName name="ZONEALTIMETRICH">#REF!</definedName>
  </definedNames>
  <calcPr calcId="179017"/>
</workbook>
</file>

<file path=xl/calcChain.xml><?xml version="1.0" encoding="utf-8"?>
<calcChain xmlns="http://schemas.openxmlformats.org/spreadsheetml/2006/main">
  <c r="G27" i="14" l="1"/>
  <c r="F27" i="14"/>
  <c r="E27" i="14"/>
  <c r="D27" i="14"/>
  <c r="C27" i="14"/>
  <c r="B27" i="14"/>
  <c r="G26" i="14"/>
  <c r="F26" i="14"/>
  <c r="E26" i="14"/>
  <c r="D26" i="14"/>
  <c r="C26" i="14"/>
  <c r="B26" i="14"/>
  <c r="G25" i="14"/>
  <c r="F25" i="14"/>
  <c r="E25" i="14"/>
  <c r="D25" i="14"/>
  <c r="C25" i="14"/>
  <c r="B25" i="14"/>
  <c r="G24" i="14"/>
  <c r="F24" i="14"/>
  <c r="E24" i="14"/>
  <c r="D24" i="14"/>
  <c r="C24" i="14"/>
  <c r="B24" i="14"/>
  <c r="G21" i="14"/>
  <c r="F21" i="14"/>
  <c r="E21" i="14"/>
  <c r="D21" i="14"/>
  <c r="C21" i="14"/>
  <c r="B21" i="14"/>
  <c r="G20" i="14"/>
  <c r="F20" i="14"/>
  <c r="E20" i="14"/>
  <c r="D20" i="14"/>
  <c r="C20" i="14"/>
  <c r="B20" i="14"/>
  <c r="G19" i="14"/>
  <c r="F19" i="14"/>
  <c r="E19" i="14"/>
  <c r="D19" i="14"/>
  <c r="C19" i="14"/>
  <c r="B19" i="14"/>
  <c r="G18" i="14"/>
  <c r="F18" i="14"/>
  <c r="E18" i="14"/>
  <c r="D18" i="14"/>
  <c r="C18" i="14"/>
  <c r="B18" i="14"/>
  <c r="H15" i="14"/>
  <c r="H26" i="14" s="1"/>
  <c r="H14" i="14"/>
  <c r="H25" i="14" s="1"/>
  <c r="H13" i="14"/>
  <c r="H24" i="14" s="1"/>
  <c r="H18" i="14" l="1"/>
  <c r="H12" i="14"/>
  <c r="H20" i="14"/>
  <c r="H19" i="14"/>
  <c r="H27" i="14" l="1"/>
  <c r="H21" i="14"/>
  <c r="B17" i="9" l="1"/>
  <c r="F17" i="9"/>
  <c r="H48" i="12" l="1"/>
  <c r="G48" i="12"/>
  <c r="E48" i="12"/>
  <c r="H47" i="12"/>
  <c r="G47" i="12"/>
  <c r="E47" i="12"/>
  <c r="H46" i="12"/>
  <c r="G46" i="12"/>
  <c r="E46" i="12"/>
  <c r="H45" i="12"/>
  <c r="G45" i="12"/>
  <c r="E45" i="12"/>
  <c r="H44" i="12"/>
  <c r="G44" i="12"/>
  <c r="E44" i="12"/>
  <c r="H43" i="12"/>
  <c r="G43" i="12"/>
  <c r="E43" i="12"/>
  <c r="H42" i="12"/>
  <c r="G42" i="12"/>
  <c r="E42" i="12"/>
  <c r="H41" i="12"/>
  <c r="G41" i="12"/>
  <c r="E41" i="12"/>
  <c r="H40" i="12"/>
  <c r="G40" i="12"/>
  <c r="E40" i="12"/>
  <c r="H39" i="12"/>
  <c r="G39" i="12"/>
  <c r="E39" i="12"/>
  <c r="H38" i="12"/>
  <c r="G38" i="12"/>
  <c r="E38" i="12"/>
  <c r="H37" i="12"/>
  <c r="G37" i="12"/>
  <c r="E37" i="12"/>
  <c r="H36" i="12"/>
  <c r="G36" i="12"/>
  <c r="E36" i="12"/>
  <c r="H35" i="12"/>
  <c r="G35" i="12"/>
  <c r="E35" i="12"/>
  <c r="H34" i="12"/>
  <c r="G34" i="12"/>
  <c r="E34" i="12"/>
  <c r="H33" i="12"/>
  <c r="G33" i="12"/>
  <c r="E33" i="12"/>
  <c r="H32" i="12"/>
  <c r="G32" i="12"/>
  <c r="E32" i="12"/>
  <c r="H31" i="12"/>
  <c r="G31" i="12"/>
  <c r="E31" i="12"/>
  <c r="H30" i="12"/>
  <c r="G30" i="12"/>
  <c r="E30" i="12"/>
  <c r="H29" i="12"/>
  <c r="G29" i="12"/>
  <c r="E29" i="12"/>
  <c r="F14" i="11" l="1"/>
  <c r="E14" i="11"/>
  <c r="F13" i="11"/>
  <c r="E13" i="11"/>
  <c r="F11" i="11"/>
  <c r="E11" i="11"/>
  <c r="F10" i="11"/>
  <c r="E10" i="11"/>
  <c r="F9" i="11"/>
  <c r="E9" i="11"/>
  <c r="F8" i="11"/>
  <c r="E8" i="11"/>
  <c r="F6" i="11"/>
  <c r="E6" i="11"/>
  <c r="D62" i="10"/>
  <c r="E62" i="10" s="1"/>
  <c r="G31" i="10"/>
  <c r="F31" i="10"/>
  <c r="F29" i="10"/>
  <c r="E17" i="9" l="1"/>
  <c r="C17" i="9"/>
</calcChain>
</file>

<file path=xl/sharedStrings.xml><?xml version="1.0" encoding="utf-8"?>
<sst xmlns="http://schemas.openxmlformats.org/spreadsheetml/2006/main" count="183" uniqueCount="134">
  <si>
    <t>Italia</t>
  </si>
  <si>
    <t>Industria agroalimentare</t>
  </si>
  <si>
    <t>Industria delle bevande</t>
  </si>
  <si>
    <t xml:space="preserve">Industria tessile e  abbigliamento </t>
  </si>
  <si>
    <t>Industria del legno</t>
  </si>
  <si>
    <t>Industria della carta</t>
  </si>
  <si>
    <t>Totale</t>
  </si>
  <si>
    <t>Industria del tabacco</t>
  </si>
  <si>
    <t>Unione Europea</t>
  </si>
  <si>
    <t>Bioplastiche</t>
  </si>
  <si>
    <t xml:space="preserve">Industria chimica biobased </t>
  </si>
  <si>
    <t xml:space="preserve">Industria farmaceutica biobased </t>
  </si>
  <si>
    <t>Superficie</t>
  </si>
  <si>
    <t>Anno</t>
  </si>
  <si>
    <t>Bosco (ha)</t>
  </si>
  <si>
    <t>Altre terre boscate (ha)</t>
  </si>
  <si>
    <t>Numero di incendi</t>
  </si>
  <si>
    <t xml:space="preserve"> 1970</t>
  </si>
  <si>
    <t xml:space="preserve"> 1975</t>
  </si>
  <si>
    <t xml:space="preserve"> 1980</t>
  </si>
  <si>
    <t xml:space="preserve"> 1985</t>
  </si>
  <si>
    <t xml:space="preserve"> 1990</t>
  </si>
  <si>
    <t xml:space="preserve"> 1995</t>
  </si>
  <si>
    <t xml:space="preserve"> 2000</t>
  </si>
  <si>
    <t xml:space="preserve"> 2001</t>
  </si>
  <si>
    <t xml:space="preserve"> 2002</t>
  </si>
  <si>
    <t xml:space="preserve"> 2003</t>
  </si>
  <si>
    <t xml:space="preserve"> 2004</t>
  </si>
  <si>
    <t xml:space="preserve"> 2005</t>
  </si>
  <si>
    <t xml:space="preserve"> 2006</t>
  </si>
  <si>
    <t xml:space="preserve"> 2007</t>
  </si>
  <si>
    <t xml:space="preserve"> 2008</t>
  </si>
  <si>
    <t xml:space="preserve"> 2009</t>
  </si>
  <si>
    <t xml:space="preserve"> 2010</t>
  </si>
  <si>
    <t xml:space="preserve"> 2011</t>
  </si>
  <si>
    <t>Produzione interna</t>
  </si>
  <si>
    <t>Esportazioni</t>
  </si>
  <si>
    <t>Importazioni</t>
  </si>
  <si>
    <t xml:space="preserve">Consumo apparente </t>
  </si>
  <si>
    <t>Saldo</t>
  </si>
  <si>
    <t>NOME_Regione</t>
  </si>
  <si>
    <t>Csuolo_perc_2017</t>
  </si>
  <si>
    <t>Csuolo_perc_IT_2017</t>
  </si>
  <si>
    <t>Csuolo_perc_2016</t>
  </si>
  <si>
    <t>Valle d'Aosta</t>
  </si>
  <si>
    <t>Basilicata</t>
  </si>
  <si>
    <t>Sardegna</t>
  </si>
  <si>
    <t>Molise</t>
  </si>
  <si>
    <t>Trentino-Alto Adige</t>
  </si>
  <si>
    <t>Abruzzo</t>
  </si>
  <si>
    <t>Calabria</t>
  </si>
  <si>
    <t>Umbria</t>
  </si>
  <si>
    <t>Piemonte</t>
  </si>
  <si>
    <t>Toscana</t>
  </si>
  <si>
    <t>Sicilia</t>
  </si>
  <si>
    <t>Marche</t>
  </si>
  <si>
    <t>Liguria</t>
  </si>
  <si>
    <t>Puglia</t>
  </si>
  <si>
    <t>Lazio</t>
  </si>
  <si>
    <t>Friuli-Venezia Giulia</t>
  </si>
  <si>
    <t>Emilia-Romagna</t>
  </si>
  <si>
    <t>Campania</t>
  </si>
  <si>
    <t>Veneto</t>
  </si>
  <si>
    <t>Lombardia</t>
  </si>
  <si>
    <t xml:space="preserve">Figura 1-dx - Incremento di suolo consumato per il periodo 2016-2017 </t>
  </si>
  <si>
    <t>Csuolo_ett_2017</t>
  </si>
  <si>
    <t>Csuolo_ett_IT_2017</t>
  </si>
  <si>
    <t>Csuolo_ett_2016</t>
  </si>
  <si>
    <t>var_perc_2016_2017</t>
  </si>
  <si>
    <t>Csuolo_ett_IT_2016</t>
  </si>
  <si>
    <t>var_2016_2017_IT</t>
  </si>
  <si>
    <t>var_ett_2016_2017</t>
  </si>
  <si>
    <t>Superficie agricola utilizzata</t>
  </si>
  <si>
    <r>
      <t>Superficie a boschi</t>
    </r>
    <r>
      <rPr>
        <vertAlign val="superscript"/>
        <sz val="10"/>
        <rFont val="Calibri"/>
        <family val="2"/>
        <scheme val="minor"/>
      </rPr>
      <t>2</t>
    </r>
  </si>
  <si>
    <t>Altra superficie</t>
  </si>
  <si>
    <r>
      <t>seminativi</t>
    </r>
    <r>
      <rPr>
        <vertAlign val="superscript"/>
        <sz val="10"/>
        <rFont val="Calibri"/>
        <family val="2"/>
        <scheme val="minor"/>
      </rPr>
      <t>1</t>
    </r>
  </si>
  <si>
    <t>coltivazioni permanenti</t>
  </si>
  <si>
    <t>prati perm. e pascoli</t>
  </si>
  <si>
    <t>Superficie in ettari</t>
  </si>
  <si>
    <t>2010</t>
  </si>
  <si>
    <t>2013</t>
  </si>
  <si>
    <t>- Nord</t>
  </si>
  <si>
    <t>- Centro</t>
  </si>
  <si>
    <t>- Sud e Isole</t>
  </si>
  <si>
    <t>2016</t>
  </si>
  <si>
    <t>Variazione 2016/2013 (ettari)</t>
  </si>
  <si>
    <t>Nord</t>
  </si>
  <si>
    <t>Centro</t>
  </si>
  <si>
    <t>Sud e Isole</t>
  </si>
  <si>
    <t>Variazione 2016/2013 (percentuale)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</si>
  <si>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Comprendono anche gli orti familiari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</si>
  <si>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Somma di boschi e arboricoltura da legno annessi alle aziende agricole</t>
    </r>
  </si>
  <si>
    <t>Fonte: Mipaaft, 2013</t>
  </si>
  <si>
    <t>di cui</t>
  </si>
  <si>
    <t>Paste di legno per carta</t>
  </si>
  <si>
    <t>Carta da riciclare</t>
  </si>
  <si>
    <t>Settore carta</t>
  </si>
  <si>
    <t>REGIONE</t>
  </si>
  <si>
    <t>N. RAZZE ALLEVATE</t>
  </si>
  <si>
    <t>N. RAZZE AUTOCTONE</t>
  </si>
  <si>
    <t>Trentino</t>
  </si>
  <si>
    <t xml:space="preserve">Toscana </t>
  </si>
  <si>
    <t xml:space="preserve">Marche </t>
  </si>
  <si>
    <t xml:space="preserve">Abruzzo </t>
  </si>
  <si>
    <t>Fonte: nostre stime su dati Eurostat. I coefficienti per i settori mistisono ricavati da  JRC https://datam.jrc.ec.europa.eu/datam/public/pages/datasets.xhtml).</t>
  </si>
  <si>
    <t xml:space="preserve">Figura 1-sx - Valori percentuali di suolo consumato per regione, 2017 </t>
  </si>
  <si>
    <t>Fonte: elaborazioni su dati ISTAT, Indagine sulla struttura e sulle produzioni delle aziende agricole (2013 e 2016 Universo UE, inclusi gli enti pubblici) e Censimento Agricoltura 2010.</t>
  </si>
  <si>
    <t>Fonte: dati Assocarta, 2018.</t>
  </si>
  <si>
    <t>Media (ha/n. incendi)</t>
  </si>
  <si>
    <t>(ha)</t>
  </si>
  <si>
    <t xml:space="preserve">Tab. 9.1 - Il fatturato della bioeconomia </t>
  </si>
  <si>
    <t>(milioni di euro)</t>
  </si>
  <si>
    <t>Fig. 9.3 - Numero di razze italiane, allevate e autoctone, per regione</t>
  </si>
  <si>
    <t>(ettari)</t>
  </si>
  <si>
    <r>
      <t>Bioenergia</t>
    </r>
    <r>
      <rPr>
        <vertAlign val="superscript"/>
        <sz val="10"/>
        <color theme="1"/>
        <rFont val="Calibri"/>
        <family val="2"/>
        <scheme val="minor"/>
      </rPr>
      <t>1</t>
    </r>
  </si>
  <si>
    <t>1. Biodiesel, boetanolo ed elettricità da biomassa</t>
  </si>
  <si>
    <r>
      <t xml:space="preserve">Fonte: JRC https://datam.jrc.ec.europa.eu/datam/public/pages/datasets.xhtml) e </t>
    </r>
    <r>
      <rPr>
        <i/>
        <sz val="10"/>
        <color rgb="FFFF0000"/>
        <rFont val="Calibri"/>
        <family val="2"/>
        <scheme val="minor"/>
      </rPr>
      <t>nostre</t>
    </r>
    <r>
      <rPr>
        <i/>
        <sz val="10"/>
        <color theme="1"/>
        <rFont val="Calibri"/>
        <family val="2"/>
        <scheme val="minor"/>
      </rPr>
      <t xml:space="preserve"> stime su dati Eurostat.</t>
    </r>
  </si>
  <si>
    <t>Agricoltura, foreste e pesca</t>
  </si>
  <si>
    <t>Fonte: elaborazioni su dati NIAB.</t>
  </si>
  <si>
    <t>Fig. 9.1 - Superficie percorsa dal fuoco e numero di incendi, 1970 - 2017</t>
  </si>
  <si>
    <t>migliaia di tonnellate</t>
  </si>
  <si>
    <t>Consumo apparente</t>
  </si>
  <si>
    <t>var. % 2017/16</t>
  </si>
  <si>
    <t xml:space="preserve"> - carte per usi grafici</t>
  </si>
  <si>
    <t xml:space="preserve"> - carte per uso domestico e sanitario</t>
  </si>
  <si>
    <t xml:space="preserve"> - carte e cartoni per imballaggio</t>
  </si>
  <si>
    <t xml:space="preserve">  - altre carte e cartoni</t>
  </si>
  <si>
    <t>Tab. 9.2 - Produzione, importazione, esportazione e consumo apparente dell'industria cartaria in Italia - 2017</t>
  </si>
  <si>
    <t>Fonte: ISPRA (2018).</t>
  </si>
  <si>
    <t>Friuli Venezia Giulia</t>
  </si>
  <si>
    <t>Tab. 9.3 - Uso dei suoli agrari</t>
  </si>
  <si>
    <t xml:space="preserve">Incremento di suolo consumato, 2016-2017 </t>
  </si>
  <si>
    <t xml:space="preserve">Fig. 9.2 - Il consumo di suolo in Italia, 2017 </t>
  </si>
  <si>
    <t>Valori percentuali di suolo consumato per regione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</si>
</sst>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\ _€_-;\-* #,##0.00\ _€_-;_-* &quot;-&quot;??\ _€_-;_-@_-"/>
    <numFmt numFmtId="164" formatCode="_-&quot;€&quot;\ * #,##0_-;\-&quot;€&quot;\ * #,##0_-;_-&quot;€&quot;\ 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#,##0.0"/>
    <numFmt numFmtId="168" formatCode="_-* #,##0.0_-;\-* #,##0.0_-;_-* &quot;-&quot;??_-;_-@_-"/>
    <numFmt numFmtId="169" formatCode="#,#00"/>
    <numFmt numFmtId="170" formatCode="#,##0.0000"/>
    <numFmt numFmtId="171" formatCode="#.##000"/>
    <numFmt numFmtId="172" formatCode="#,##0.0_-"/>
    <numFmt numFmtId="173" formatCode="#,##0_-"/>
    <numFmt numFmtId="174" formatCode="#,"/>
    <numFmt numFmtId="175" formatCode="* #,##0;\-\ #,##0;_*\ &quot;-&quot;;"/>
    <numFmt numFmtId="176" formatCode="\$#,#00"/>
    <numFmt numFmtId="177" formatCode="_-* #,##0_-;\-* #,##0_-;_-* &quot;-&quot;??_-;_-@_-"/>
    <numFmt numFmtId="178" formatCode="0.0_ ;\-0.0\ "/>
    <numFmt numFmtId="179" formatCode="_-* #,##0\ _€_-;\-* #,##0\ _€_-;_-* &quot;-&quot;??\ _€_-;_-@_-"/>
    <numFmt numFmtId="180" formatCode="0.000"/>
    <numFmt numFmtId="181" formatCode="0.0"/>
  </numFmts>
  <fonts count="4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41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sz val="10"/>
      <color theme="1"/>
      <name val="Times New Roman"/>
      <family val="2"/>
    </font>
    <font>
      <sz val="1"/>
      <color indexed="8"/>
      <name val="Courier"/>
      <family val="3"/>
    </font>
    <font>
      <b/>
      <sz val="12"/>
      <name val="Times New Roman"/>
      <family val="1"/>
    </font>
    <font>
      <sz val="10"/>
      <name val="MS Sans Serif"/>
      <family val="2"/>
    </font>
    <font>
      <sz val="8"/>
      <name val="Helvetica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"/>
      <color indexed="8"/>
      <name val="Courier"/>
      <family val="3"/>
    </font>
    <font>
      <sz val="10"/>
      <name val="Arial Narrow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trike/>
      <sz val="10"/>
      <name val="Calibri"/>
      <family val="2"/>
      <scheme val="minor"/>
    </font>
    <font>
      <sz val="8"/>
      <name val="Calibri"/>
      <family val="2"/>
      <scheme val="minor"/>
    </font>
    <font>
      <sz val="10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8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  <xf numFmtId="4" fontId="10" fillId="0" borderId="3" applyFill="0" applyBorder="0" applyProtection="0">
      <alignment horizontal="right" vertical="center"/>
    </xf>
    <xf numFmtId="4" fontId="11" fillId="0" borderId="4" applyFill="0" applyBorder="0" applyProtection="0">
      <alignment horizontal="right" vertical="center"/>
    </xf>
    <xf numFmtId="0" fontId="5" fillId="0" borderId="0"/>
    <xf numFmtId="0" fontId="12" fillId="2" borderId="5" applyNumberFormat="0" applyProtection="0">
      <alignment vertical="center"/>
    </xf>
    <xf numFmtId="0" fontId="13" fillId="0" borderId="6" applyNumberFormat="0" applyFill="0" applyProtection="0">
      <alignment vertical="center"/>
    </xf>
    <xf numFmtId="0" fontId="14" fillId="3" borderId="7" applyNumberFormat="0" applyProtection="0">
      <alignment vertical="center"/>
    </xf>
    <xf numFmtId="166" fontId="9" fillId="0" borderId="0" applyFont="0" applyFill="0" applyBorder="0" applyAlignment="0" applyProtection="0"/>
    <xf numFmtId="0" fontId="9" fillId="4" borderId="8" applyNumberFormat="0" applyProtection="0">
      <alignment vertical="center"/>
    </xf>
    <xf numFmtId="0" fontId="15" fillId="0" borderId="0" applyNumberFormat="0" applyFill="0" applyBorder="0" applyProtection="0">
      <alignment vertical="center"/>
    </xf>
    <xf numFmtId="0" fontId="9" fillId="0" borderId="0"/>
    <xf numFmtId="166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7" fillId="0" borderId="0"/>
    <xf numFmtId="49" fontId="10" fillId="0" borderId="3" applyNumberFormat="0" applyFont="0" applyFill="0" applyBorder="0" applyProtection="0">
      <alignment horizontal="left" vertical="center" indent="2"/>
    </xf>
    <xf numFmtId="49" fontId="10" fillId="0" borderId="14" applyNumberFormat="0" applyFont="0" applyFill="0" applyBorder="0" applyProtection="0">
      <alignment horizontal="left" vertical="center" indent="5"/>
    </xf>
    <xf numFmtId="0" fontId="18" fillId="0" borderId="0">
      <protection locked="0"/>
    </xf>
    <xf numFmtId="169" fontId="18" fillId="0" borderId="0">
      <protection locked="0"/>
    </xf>
    <xf numFmtId="0" fontId="19" fillId="0" borderId="0" applyNumberFormat="0" applyFill="0" applyBorder="0" applyAlignment="0" applyProtection="0"/>
    <xf numFmtId="38" fontId="20" fillId="0" borderId="0" applyFont="0" applyFill="0" applyBorder="0" applyAlignment="0" applyProtection="0"/>
    <xf numFmtId="49" fontId="11" fillId="0" borderId="3" applyNumberFormat="0" applyFill="0" applyBorder="0" applyProtection="0">
      <alignment horizontal="left" vertical="center"/>
    </xf>
    <xf numFmtId="0" fontId="10" fillId="0" borderId="3" applyNumberFormat="0" applyFill="0" applyAlignment="0" applyProtection="0"/>
    <xf numFmtId="0" fontId="21" fillId="5" borderId="0" applyNumberFormat="0" applyFont="0" applyBorder="0" applyAlignment="0" applyProtection="0"/>
    <xf numFmtId="0" fontId="9" fillId="0" borderId="0"/>
    <xf numFmtId="0" fontId="19" fillId="0" borderId="0" applyNumberFormat="0" applyFont="0" applyFill="0" applyBorder="0" applyAlignment="0">
      <protection locked="0"/>
    </xf>
    <xf numFmtId="170" fontId="10" fillId="6" borderId="3" applyNumberFormat="0" applyFont="0" applyBorder="0" applyAlignment="0" applyProtection="0">
      <alignment horizontal="right" vertical="center"/>
    </xf>
    <xf numFmtId="171" fontId="18" fillId="0" borderId="0">
      <protection locked="0"/>
    </xf>
    <xf numFmtId="172" fontId="22" fillId="0" borderId="15">
      <alignment horizontal="right" vertical="center"/>
    </xf>
    <xf numFmtId="49" fontId="22" fillId="0" borderId="15">
      <alignment vertical="center" wrapText="1"/>
    </xf>
    <xf numFmtId="0" fontId="23" fillId="0" borderId="0">
      <alignment horizontal="left" vertical="center"/>
    </xf>
    <xf numFmtId="173" fontId="22" fillId="0" borderId="15">
      <alignment horizontal="right" vertical="center"/>
    </xf>
    <xf numFmtId="49" fontId="24" fillId="7" borderId="16">
      <alignment horizontal="centerContinuous" vertical="center" wrapText="1"/>
    </xf>
    <xf numFmtId="49" fontId="24" fillId="8" borderId="16">
      <alignment horizontal="center" vertical="center" wrapText="1"/>
    </xf>
    <xf numFmtId="49" fontId="24" fillId="8" borderId="16">
      <alignment horizontal="center" vertical="center" wrapText="1"/>
    </xf>
    <xf numFmtId="49" fontId="24" fillId="8" borderId="17">
      <alignment horizontal="center" vertical="center" wrapText="1"/>
    </xf>
    <xf numFmtId="49" fontId="24" fillId="8" borderId="17">
      <alignment horizontal="center" vertical="center" wrapText="1"/>
    </xf>
    <xf numFmtId="49" fontId="25" fillId="0" borderId="0">
      <alignment horizontal="left" vertical="center"/>
    </xf>
    <xf numFmtId="174" fontId="26" fillId="0" borderId="0">
      <protection locked="0"/>
    </xf>
    <xf numFmtId="174" fontId="26" fillId="0" borderId="0">
      <protection locked="0"/>
    </xf>
    <xf numFmtId="175" fontId="27" fillId="0" borderId="0"/>
    <xf numFmtId="164" fontId="9" fillId="0" borderId="0" applyFont="0" applyFill="0" applyBorder="0" applyAlignment="0" applyProtection="0"/>
    <xf numFmtId="176" fontId="18" fillId="0" borderId="0">
      <protection locked="0"/>
    </xf>
    <xf numFmtId="0" fontId="10" fillId="0" borderId="0"/>
    <xf numFmtId="43" fontId="28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119">
    <xf numFmtId="0" fontId="0" fillId="0" borderId="0" xfId="0"/>
    <xf numFmtId="0" fontId="29" fillId="0" borderId="3" xfId="71" applyFont="1" applyBorder="1"/>
    <xf numFmtId="0" fontId="29" fillId="0" borderId="0" xfId="71" applyFont="1"/>
    <xf numFmtId="10" fontId="0" fillId="0" borderId="0" xfId="73" applyNumberFormat="1" applyFont="1"/>
    <xf numFmtId="0" fontId="30" fillId="0" borderId="0" xfId="74" applyFont="1"/>
    <xf numFmtId="181" fontId="30" fillId="0" borderId="0" xfId="74" applyNumberFormat="1" applyFont="1" applyBorder="1"/>
    <xf numFmtId="49" fontId="30" fillId="0" borderId="19" xfId="74" applyNumberFormat="1" applyFont="1" applyBorder="1" applyAlignment="1">
      <alignment horizontal="centerContinuous" vertical="center"/>
    </xf>
    <xf numFmtId="0" fontId="30" fillId="0" borderId="19" xfId="74" applyFont="1" applyBorder="1" applyAlignment="1">
      <alignment horizontal="centerContinuous" vertical="center"/>
    </xf>
    <xf numFmtId="49" fontId="30" fillId="0" borderId="0" xfId="74" applyNumberFormat="1" applyFont="1" applyBorder="1" applyAlignment="1">
      <alignment horizontal="left" vertical="center" wrapText="1"/>
    </xf>
    <xf numFmtId="49" fontId="30" fillId="0" borderId="0" xfId="74" applyNumberFormat="1" applyFont="1" applyBorder="1" applyAlignment="1">
      <alignment horizontal="right" vertical="center" wrapText="1"/>
    </xf>
    <xf numFmtId="179" fontId="33" fillId="0" borderId="0" xfId="75" applyNumberFormat="1" applyFont="1"/>
    <xf numFmtId="179" fontId="34" fillId="0" borderId="0" xfId="75" applyNumberFormat="1" applyFont="1"/>
    <xf numFmtId="179" fontId="33" fillId="0" borderId="0" xfId="75" applyNumberFormat="1" applyFont="1" applyFill="1"/>
    <xf numFmtId="179" fontId="34" fillId="0" borderId="0" xfId="75" applyNumberFormat="1" applyFont="1" applyFill="1"/>
    <xf numFmtId="0" fontId="34" fillId="0" borderId="0" xfId="74" applyFont="1"/>
    <xf numFmtId="49" fontId="30" fillId="0" borderId="0" xfId="74" applyNumberFormat="1" applyFont="1"/>
    <xf numFmtId="3" fontId="34" fillId="0" borderId="0" xfId="74" applyNumberFormat="1" applyFont="1" applyFill="1"/>
    <xf numFmtId="3" fontId="34" fillId="0" borderId="0" xfId="74" applyNumberFormat="1" applyFont="1"/>
    <xf numFmtId="49" fontId="35" fillId="0" borderId="0" xfId="74" applyNumberFormat="1" applyFont="1"/>
    <xf numFmtId="3" fontId="33" fillId="0" borderId="0" xfId="74" applyNumberFormat="1" applyFont="1"/>
    <xf numFmtId="181" fontId="36" fillId="0" borderId="0" xfId="74" applyNumberFormat="1" applyFont="1"/>
    <xf numFmtId="181" fontId="36" fillId="0" borderId="0" xfId="74" applyNumberFormat="1" applyFont="1" applyFill="1"/>
    <xf numFmtId="181" fontId="37" fillId="0" borderId="0" xfId="74" applyNumberFormat="1" applyFont="1"/>
    <xf numFmtId="181" fontId="37" fillId="0" borderId="0" xfId="74" applyNumberFormat="1" applyFont="1" applyFill="1"/>
    <xf numFmtId="0" fontId="30" fillId="0" borderId="0" xfId="74" applyFont="1" applyBorder="1"/>
    <xf numFmtId="0" fontId="30" fillId="0" borderId="18" xfId="74" applyFont="1" applyBorder="1"/>
    <xf numFmtId="0" fontId="30" fillId="0" borderId="0" xfId="74" applyFont="1" applyAlignment="1">
      <alignment horizontal="left"/>
    </xf>
    <xf numFmtId="0" fontId="31" fillId="0" borderId="0" xfId="74" applyFont="1" applyAlignment="1">
      <alignment horizontal="left"/>
    </xf>
    <xf numFmtId="0" fontId="38" fillId="0" borderId="3" xfId="0" applyFont="1" applyBorder="1" applyAlignment="1">
      <alignment vertical="center"/>
    </xf>
    <xf numFmtId="49" fontId="30" fillId="0" borderId="1" xfId="74" applyNumberFormat="1" applyFont="1" applyBorder="1" applyAlignment="1">
      <alignment horizontal="center" vertical="center" wrapText="1"/>
    </xf>
    <xf numFmtId="0" fontId="31" fillId="0" borderId="0" xfId="83" applyFont="1" applyAlignment="1">
      <alignment horizontal="left"/>
    </xf>
    <xf numFmtId="0" fontId="39" fillId="0" borderId="0" xfId="83" applyFont="1" applyFill="1" applyAlignment="1">
      <alignment horizontal="left"/>
    </xf>
    <xf numFmtId="0" fontId="31" fillId="0" borderId="0" xfId="83" applyFont="1" applyFill="1" applyAlignment="1">
      <alignment horizontal="left"/>
    </xf>
    <xf numFmtId="0" fontId="33" fillId="0" borderId="0" xfId="0" applyFont="1"/>
    <xf numFmtId="0" fontId="0" fillId="0" borderId="0" xfId="0" applyFont="1"/>
    <xf numFmtId="0" fontId="0" fillId="0" borderId="3" xfId="0" applyFont="1" applyBorder="1"/>
    <xf numFmtId="0" fontId="0" fillId="0" borderId="0" xfId="0" applyFont="1" applyFill="1"/>
    <xf numFmtId="0" fontId="1" fillId="0" borderId="0" xfId="0" applyFont="1" applyFill="1"/>
    <xf numFmtId="0" fontId="34" fillId="0" borderId="0" xfId="0" applyFont="1"/>
    <xf numFmtId="177" fontId="34" fillId="0" borderId="0" xfId="0" applyNumberFormat="1" applyFont="1"/>
    <xf numFmtId="167" fontId="30" fillId="0" borderId="0" xfId="0" applyNumberFormat="1" applyFont="1" applyFill="1" applyBorder="1" applyAlignment="1"/>
    <xf numFmtId="0" fontId="1" fillId="0" borderId="0" xfId="74" applyFont="1"/>
    <xf numFmtId="49" fontId="30" fillId="0" borderId="1" xfId="36" applyNumberFormat="1" applyFont="1" applyFill="1" applyBorder="1" applyAlignment="1">
      <alignment horizontal="right"/>
    </xf>
    <xf numFmtId="179" fontId="1" fillId="0" borderId="0" xfId="74" applyNumberFormat="1" applyFont="1"/>
    <xf numFmtId="179" fontId="30" fillId="0" borderId="0" xfId="35" applyNumberFormat="1" applyFont="1"/>
    <xf numFmtId="0" fontId="1" fillId="0" borderId="0" xfId="74" applyFont="1" applyFill="1"/>
    <xf numFmtId="179" fontId="40" fillId="0" borderId="20" xfId="75" applyNumberFormat="1" applyFont="1" applyFill="1" applyBorder="1" applyAlignment="1">
      <alignment horizontal="right"/>
    </xf>
    <xf numFmtId="179" fontId="40" fillId="0" borderId="0" xfId="75" applyNumberFormat="1" applyFont="1" applyFill="1" applyBorder="1" applyAlignment="1">
      <alignment horizontal="right"/>
    </xf>
    <xf numFmtId="181" fontId="1" fillId="0" borderId="0" xfId="74" applyNumberFormat="1" applyFont="1"/>
    <xf numFmtId="0" fontId="1" fillId="0" borderId="0" xfId="71" applyFont="1"/>
    <xf numFmtId="0" fontId="1" fillId="0" borderId="3" xfId="71" applyFont="1" applyBorder="1"/>
    <xf numFmtId="2" fontId="1" fillId="0" borderId="3" xfId="71" applyNumberFormat="1" applyFont="1" applyBorder="1"/>
    <xf numFmtId="180" fontId="1" fillId="0" borderId="3" xfId="71" applyNumberFormat="1" applyFont="1" applyBorder="1"/>
    <xf numFmtId="0" fontId="1" fillId="0" borderId="4" xfId="71" applyFont="1" applyBorder="1"/>
    <xf numFmtId="180" fontId="1" fillId="0" borderId="4" xfId="71" applyNumberFormat="1" applyFont="1" applyBorder="1"/>
    <xf numFmtId="2" fontId="1" fillId="0" borderId="4" xfId="71" applyNumberFormat="1" applyFont="1" applyBorder="1"/>
    <xf numFmtId="0" fontId="30" fillId="0" borderId="0" xfId="36" applyNumberFormat="1" applyFont="1" applyFill="1" applyAlignment="1">
      <alignment horizontal="left"/>
    </xf>
    <xf numFmtId="0" fontId="41" fillId="0" borderId="0" xfId="71" applyFont="1" applyFill="1"/>
    <xf numFmtId="0" fontId="41" fillId="0" borderId="0" xfId="71" applyFont="1" applyFill="1" applyAlignment="1">
      <alignment wrapText="1"/>
    </xf>
    <xf numFmtId="0" fontId="30" fillId="0" borderId="0" xfId="71" applyFont="1" applyFill="1" applyBorder="1" applyAlignment="1">
      <alignment wrapText="1"/>
    </xf>
    <xf numFmtId="165" fontId="30" fillId="0" borderId="1" xfId="72" applyFont="1" applyFill="1" applyBorder="1" applyAlignment="1">
      <alignment horizontal="center" vertical="center" wrapText="1"/>
    </xf>
    <xf numFmtId="3" fontId="30" fillId="0" borderId="0" xfId="36" applyNumberFormat="1" applyFont="1" applyFill="1" applyBorder="1" applyAlignment="1">
      <alignment horizontal="right"/>
    </xf>
    <xf numFmtId="178" fontId="31" fillId="0" borderId="0" xfId="36" applyNumberFormat="1" applyFont="1" applyFill="1" applyBorder="1" applyAlignment="1">
      <alignment horizontal="right"/>
    </xf>
    <xf numFmtId="178" fontId="31" fillId="0" borderId="0" xfId="36" applyNumberFormat="1" applyFont="1" applyFill="1" applyBorder="1" applyAlignment="1"/>
    <xf numFmtId="166" fontId="30" fillId="0" borderId="1" xfId="36" applyFont="1" applyFill="1" applyBorder="1"/>
    <xf numFmtId="168" fontId="30" fillId="0" borderId="1" xfId="36" applyNumberFormat="1" applyFont="1" applyFill="1" applyBorder="1"/>
    <xf numFmtId="0" fontId="30" fillId="0" borderId="1" xfId="71" applyFont="1" applyFill="1" applyBorder="1"/>
    <xf numFmtId="0" fontId="31" fillId="0" borderId="0" xfId="71" applyFont="1" applyFill="1" applyBorder="1"/>
    <xf numFmtId="179" fontId="41" fillId="0" borderId="0" xfId="71" applyNumberFormat="1" applyFont="1" applyFill="1"/>
    <xf numFmtId="0" fontId="35" fillId="0" borderId="10" xfId="35" applyFont="1" applyBorder="1" applyAlignment="1">
      <alignment horizontal="center"/>
    </xf>
    <xf numFmtId="0" fontId="35" fillId="0" borderId="11" xfId="35" applyFont="1" applyBorder="1" applyAlignment="1">
      <alignment horizontal="center"/>
    </xf>
    <xf numFmtId="0" fontId="35" fillId="0" borderId="12" xfId="35" applyFont="1" applyBorder="1" applyAlignment="1">
      <alignment horizontal="center"/>
    </xf>
    <xf numFmtId="0" fontId="30" fillId="0" borderId="13" xfId="35" applyFont="1" applyBorder="1" applyAlignment="1">
      <alignment horizontal="center"/>
    </xf>
    <xf numFmtId="3" fontId="30" fillId="0" borderId="12" xfId="35" applyNumberFormat="1" applyFont="1" applyBorder="1" applyAlignment="1">
      <alignment horizontal="center"/>
    </xf>
    <xf numFmtId="168" fontId="30" fillId="0" borderId="12" xfId="32" applyNumberFormat="1" applyFont="1" applyBorder="1" applyAlignment="1">
      <alignment horizontal="center"/>
    </xf>
    <xf numFmtId="3" fontId="30" fillId="0" borderId="13" xfId="35" applyNumberFormat="1" applyFont="1" applyBorder="1" applyAlignment="1">
      <alignment horizontal="center"/>
    </xf>
    <xf numFmtId="166" fontId="30" fillId="0" borderId="13" xfId="32" applyNumberFormat="1" applyFont="1" applyBorder="1" applyAlignment="1">
      <alignment horizontal="center"/>
    </xf>
    <xf numFmtId="4" fontId="30" fillId="0" borderId="12" xfId="35" applyNumberFormat="1" applyFont="1" applyBorder="1" applyAlignment="1">
      <alignment horizontal="right"/>
    </xf>
    <xf numFmtId="0" fontId="42" fillId="0" borderId="0" xfId="71" applyFont="1" applyAlignment="1">
      <alignment horizontal="left"/>
    </xf>
    <xf numFmtId="3" fontId="31" fillId="0" borderId="12" xfId="35" applyNumberFormat="1" applyFont="1" applyBorder="1" applyAlignment="1">
      <alignment horizontal="center"/>
    </xf>
    <xf numFmtId="0" fontId="31" fillId="0" borderId="13" xfId="35" applyFont="1" applyBorder="1" applyAlignment="1">
      <alignment horizontal="center"/>
    </xf>
    <xf numFmtId="3" fontId="1" fillId="0" borderId="0" xfId="71" applyNumberFormat="1" applyFont="1"/>
    <xf numFmtId="167" fontId="34" fillId="0" borderId="0" xfId="0" applyNumberFormat="1" applyFont="1"/>
    <xf numFmtId="3" fontId="34" fillId="0" borderId="0" xfId="0" applyNumberFormat="1" applyFont="1"/>
    <xf numFmtId="177" fontId="34" fillId="0" borderId="0" xfId="0" applyNumberFormat="1" applyFont="1" applyFill="1"/>
    <xf numFmtId="0" fontId="34" fillId="0" borderId="0" xfId="0" applyFont="1" applyFill="1"/>
    <xf numFmtId="0" fontId="33" fillId="0" borderId="1" xfId="0" applyFont="1" applyBorder="1"/>
    <xf numFmtId="3" fontId="33" fillId="0" borderId="1" xfId="0" applyNumberFormat="1" applyFont="1" applyBorder="1"/>
    <xf numFmtId="3" fontId="33" fillId="0" borderId="1" xfId="0" applyNumberFormat="1" applyFont="1" applyFill="1" applyBorder="1"/>
    <xf numFmtId="0" fontId="36" fillId="0" borderId="0" xfId="0" applyFont="1"/>
    <xf numFmtId="0" fontId="33" fillId="0" borderId="0" xfId="0" applyFont="1" applyBorder="1"/>
    <xf numFmtId="0" fontId="33" fillId="0" borderId="9" xfId="0" applyFont="1" applyBorder="1"/>
    <xf numFmtId="0" fontId="34" fillId="0" borderId="9" xfId="0" applyFont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44" fillId="0" borderId="0" xfId="0" applyFont="1"/>
    <xf numFmtId="0" fontId="34" fillId="0" borderId="0" xfId="0" applyFont="1" applyAlignment="1">
      <alignment horizontal="right"/>
    </xf>
    <xf numFmtId="0" fontId="28" fillId="0" borderId="0" xfId="71" applyFont="1" applyAlignment="1">
      <alignment horizontal="left"/>
    </xf>
    <xf numFmtId="165" fontId="30" fillId="0" borderId="0" xfId="72" applyFont="1" applyFill="1" applyBorder="1" applyAlignment="1">
      <alignment horizontal="center" vertical="center" wrapText="1"/>
    </xf>
    <xf numFmtId="0" fontId="30" fillId="0" borderId="1" xfId="71" applyFont="1" applyFill="1" applyBorder="1" applyAlignment="1">
      <alignment wrapText="1"/>
    </xf>
    <xf numFmtId="0" fontId="41" fillId="0" borderId="1" xfId="71" applyFont="1" applyFill="1" applyBorder="1"/>
    <xf numFmtId="165" fontId="30" fillId="0" borderId="1" xfId="72" applyFont="1" applyFill="1" applyBorder="1" applyAlignment="1">
      <alignment horizontal="center" wrapText="1"/>
    </xf>
    <xf numFmtId="165" fontId="30" fillId="0" borderId="0" xfId="72" applyFont="1" applyFill="1" applyBorder="1" applyAlignment="1">
      <alignment horizontal="center" wrapText="1"/>
    </xf>
    <xf numFmtId="3" fontId="30" fillId="0" borderId="0" xfId="70" applyNumberFormat="1" applyFont="1" applyFill="1" applyBorder="1"/>
    <xf numFmtId="3" fontId="30" fillId="0" borderId="0" xfId="70" applyNumberFormat="1" applyFont="1" applyFill="1" applyBorder="1" applyAlignment="1">
      <alignment horizontal="right"/>
    </xf>
    <xf numFmtId="0" fontId="30" fillId="0" borderId="0" xfId="36" applyNumberFormat="1" applyFont="1" applyFill="1" applyBorder="1"/>
    <xf numFmtId="0" fontId="30" fillId="0" borderId="0" xfId="36" applyNumberFormat="1" applyFont="1" applyFill="1" applyBorder="1" applyAlignment="1">
      <alignment horizontal="left"/>
    </xf>
    <xf numFmtId="0" fontId="30" fillId="0" borderId="0" xfId="36" applyNumberFormat="1" applyFont="1" applyFill="1" applyBorder="1" applyAlignment="1">
      <alignment horizontal="right"/>
    </xf>
    <xf numFmtId="0" fontId="34" fillId="0" borderId="2" xfId="0" applyFont="1" applyBorder="1" applyAlignment="1">
      <alignment horizontal="center"/>
    </xf>
    <xf numFmtId="0" fontId="28" fillId="0" borderId="0" xfId="71" applyFont="1" applyAlignment="1">
      <alignment horizontal="left"/>
    </xf>
    <xf numFmtId="0" fontId="42" fillId="0" borderId="0" xfId="71" applyFont="1" applyAlignment="1">
      <alignment horizontal="left"/>
    </xf>
    <xf numFmtId="165" fontId="30" fillId="0" borderId="1" xfId="72" applyFont="1" applyFill="1" applyBorder="1" applyAlignment="1">
      <alignment horizontal="center" vertical="center" wrapText="1"/>
    </xf>
    <xf numFmtId="165" fontId="30" fillId="0" borderId="2" xfId="72" applyFont="1" applyFill="1" applyBorder="1" applyAlignment="1">
      <alignment horizontal="center" vertical="center" wrapText="1"/>
    </xf>
    <xf numFmtId="0" fontId="29" fillId="0" borderId="1" xfId="71" applyFont="1" applyBorder="1" applyAlignment="1">
      <alignment horizontal="left"/>
    </xf>
    <xf numFmtId="49" fontId="30" fillId="0" borderId="0" xfId="74" applyNumberFormat="1" applyFont="1" applyBorder="1" applyAlignment="1">
      <alignment horizontal="center" vertical="center" wrapText="1"/>
    </xf>
    <xf numFmtId="49" fontId="30" fillId="0" borderId="18" xfId="74" applyNumberFormat="1" applyFont="1" applyBorder="1" applyAlignment="1">
      <alignment horizontal="left" vertical="center" wrapText="1"/>
    </xf>
    <xf numFmtId="49" fontId="30" fillId="0" borderId="1" xfId="74" applyNumberFormat="1" applyFont="1" applyBorder="1" applyAlignment="1">
      <alignment horizontal="left" vertical="center" wrapText="1"/>
    </xf>
    <xf numFmtId="49" fontId="30" fillId="0" borderId="18" xfId="74" applyNumberFormat="1" applyFont="1" applyBorder="1" applyAlignment="1">
      <alignment horizontal="center" vertical="center" wrapText="1"/>
    </xf>
    <xf numFmtId="49" fontId="30" fillId="0" borderId="1" xfId="74" applyNumberFormat="1" applyFont="1" applyBorder="1" applyAlignment="1">
      <alignment horizontal="center" vertical="center" wrapText="1"/>
    </xf>
    <xf numFmtId="0" fontId="45" fillId="0" borderId="0" xfId="71" applyFont="1"/>
  </cellXfs>
  <cellStyles count="85">
    <cellStyle name="2x indented GHG Textfiels" xfId="41" xr:uid="{00000000-0005-0000-0000-000000000000}"/>
    <cellStyle name="5x indented GHG Textfiels" xfId="42" xr:uid="{00000000-0005-0000-0000-000001000000}"/>
    <cellStyle name="Bold GHG Numbers (0.00)" xfId="27" xr:uid="{00000000-0005-0000-0000-000002000000}"/>
    <cellStyle name="Calcolo 2" xfId="29" xr:uid="{00000000-0005-0000-0000-000003000000}"/>
    <cellStyle name="Cella collegata 2" xfId="30" xr:uid="{00000000-0005-0000-0000-000004000000}"/>
    <cellStyle name="Cella da controllare 2" xfId="31" xr:uid="{00000000-0005-0000-0000-000005000000}"/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Data" xfId="43" xr:uid="{00000000-0005-0000-0000-00001E000000}"/>
    <cellStyle name="Fisso" xfId="44" xr:uid="{00000000-0005-0000-0000-00001F000000}"/>
    <cellStyle name="Headline" xfId="45" xr:uid="{00000000-0005-0000-0000-000020000000}"/>
    <cellStyle name="Migliaia" xfId="70" builtinId="3"/>
    <cellStyle name="Migliaia (0)_ATTUA5b" xfId="46" xr:uid="{00000000-0005-0000-0000-000022000000}"/>
    <cellStyle name="Migliaia 2" xfId="32" xr:uid="{00000000-0005-0000-0000-000023000000}"/>
    <cellStyle name="Migliaia 2 2" xfId="36" xr:uid="{00000000-0005-0000-0000-000024000000}"/>
    <cellStyle name="Migliaia 3" xfId="37" xr:uid="{00000000-0005-0000-0000-000025000000}"/>
    <cellStyle name="Migliaia 3 2" xfId="77" xr:uid="{00000000-0005-0000-0000-000026000000}"/>
    <cellStyle name="Migliaia 4" xfId="75" xr:uid="{00000000-0005-0000-0000-000027000000}"/>
    <cellStyle name="Migliaia 4 2" xfId="84" xr:uid="{00000000-0005-0000-0000-000028000000}"/>
    <cellStyle name="Migliaia 5" xfId="79" xr:uid="{00000000-0005-0000-0000-000029000000}"/>
    <cellStyle name="Normal GHG Numbers (0.00)" xfId="26" xr:uid="{00000000-0005-0000-0000-00002A000000}"/>
    <cellStyle name="Normal GHG Textfiels Bold" xfId="47" xr:uid="{00000000-0005-0000-0000-00002B000000}"/>
    <cellStyle name="Normal GHG whole table" xfId="48" xr:uid="{00000000-0005-0000-0000-00002C000000}"/>
    <cellStyle name="Normal GHG-Shade" xfId="49" xr:uid="{00000000-0005-0000-0000-00002D000000}"/>
    <cellStyle name="Normal_HELP" xfId="50" xr:uid="{00000000-0005-0000-0000-00002E000000}"/>
    <cellStyle name="Normale" xfId="0" builtinId="0"/>
    <cellStyle name="Normale 2" xfId="25" xr:uid="{00000000-0005-0000-0000-000030000000}"/>
    <cellStyle name="Normale 2 2" xfId="35" xr:uid="{00000000-0005-0000-0000-000031000000}"/>
    <cellStyle name="Normale 2 3" xfId="40" xr:uid="{00000000-0005-0000-0000-000032000000}"/>
    <cellStyle name="Normale 3" xfId="28" xr:uid="{00000000-0005-0000-0000-000033000000}"/>
    <cellStyle name="Normale 3 2" xfId="76" xr:uid="{00000000-0005-0000-0000-000034000000}"/>
    <cellStyle name="Normale 4" xfId="71" xr:uid="{00000000-0005-0000-0000-000035000000}"/>
    <cellStyle name="Normale 4 2" xfId="80" xr:uid="{00000000-0005-0000-0000-000036000000}"/>
    <cellStyle name="Normale 5" xfId="74" xr:uid="{00000000-0005-0000-0000-000037000000}"/>
    <cellStyle name="Normale 5 2" xfId="83" xr:uid="{00000000-0005-0000-0000-000038000000}"/>
    <cellStyle name="Not Locked" xfId="51" xr:uid="{00000000-0005-0000-0000-000039000000}"/>
    <cellStyle name="Nota 2" xfId="33" xr:uid="{00000000-0005-0000-0000-00003A000000}"/>
    <cellStyle name="Pattern" xfId="52" xr:uid="{00000000-0005-0000-0000-00003B000000}"/>
    <cellStyle name="Percentuale 2" xfId="38" xr:uid="{00000000-0005-0000-0000-00003C000000}"/>
    <cellStyle name="Percentuale 3" xfId="73" xr:uid="{00000000-0005-0000-0000-00003D000000}"/>
    <cellStyle name="Percentuale 3 2" xfId="82" xr:uid="{00000000-0005-0000-0000-00003E000000}"/>
    <cellStyle name="Punto" xfId="53" xr:uid="{00000000-0005-0000-0000-00003F000000}"/>
    <cellStyle name="T_decimale(1)" xfId="54" xr:uid="{00000000-0005-0000-0000-000040000000}"/>
    <cellStyle name="T_fiancata" xfId="55" xr:uid="{00000000-0005-0000-0000-000041000000}"/>
    <cellStyle name="T_fonte" xfId="56" xr:uid="{00000000-0005-0000-0000-000042000000}"/>
    <cellStyle name="T_intero" xfId="57" xr:uid="{00000000-0005-0000-0000-000043000000}"/>
    <cellStyle name="T_intestazione" xfId="58" xr:uid="{00000000-0005-0000-0000-000044000000}"/>
    <cellStyle name="T_intestazione bassa" xfId="59" xr:uid="{00000000-0005-0000-0000-000045000000}"/>
    <cellStyle name="T_intestazione bassa_appendice 1" xfId="60" xr:uid="{00000000-0005-0000-0000-000046000000}"/>
    <cellStyle name="T_intestazione bassa_cap 12OK" xfId="61" xr:uid="{00000000-0005-0000-0000-000047000000}"/>
    <cellStyle name="T_intestazione bassa_cap 33" xfId="62" xr:uid="{00000000-0005-0000-0000-000048000000}"/>
    <cellStyle name="T_titolo" xfId="63" xr:uid="{00000000-0005-0000-0000-000049000000}"/>
    <cellStyle name="Testo avviso 2" xfId="34" xr:uid="{00000000-0005-0000-0000-00004A000000}"/>
    <cellStyle name="Titolo1" xfId="64" xr:uid="{00000000-0005-0000-0000-00004B000000}"/>
    <cellStyle name="Titolo2" xfId="65" xr:uid="{00000000-0005-0000-0000-00004C000000}"/>
    <cellStyle name="trattino" xfId="66" xr:uid="{00000000-0005-0000-0000-00004D000000}"/>
    <cellStyle name="Valuta (0)_appendice 1" xfId="67" xr:uid="{00000000-0005-0000-0000-00004E000000}"/>
    <cellStyle name="Valuta 2" xfId="39" xr:uid="{00000000-0005-0000-0000-00004F000000}"/>
    <cellStyle name="Valuta 2 2" xfId="78" xr:uid="{00000000-0005-0000-0000-000050000000}"/>
    <cellStyle name="Valuta 3" xfId="72" xr:uid="{00000000-0005-0000-0000-000051000000}"/>
    <cellStyle name="Valuta 3 2" xfId="81" xr:uid="{00000000-0005-0000-0000-000052000000}"/>
    <cellStyle name="Valutario" xfId="68" xr:uid="{00000000-0005-0000-0000-000053000000}"/>
    <cellStyle name="Обычный_2++" xfId="69" xr:uid="{00000000-0005-0000-0000-000054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374483981291225E-2"/>
          <c:y val="9.9688275160007264E-2"/>
          <c:w val="0.83046836154278358"/>
          <c:h val="0.8148175454581475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'f1'!$C$14</c:f>
              <c:strCache>
                <c:ptCount val="1"/>
                <c:pt idx="0">
                  <c:v>Bosco (ha)</c:v>
                </c:pt>
              </c:strCache>
            </c:strRef>
          </c:tx>
          <c:spPr>
            <a:solidFill>
              <a:srgbClr val="00B050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'f1'!$B$15:$B$38</c:f>
              <c:strCache>
                <c:ptCount val="24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2.017</c:v>
                </c:pt>
              </c:strCache>
            </c:strRef>
          </c:cat>
          <c:val>
            <c:numRef>
              <c:f>'f1'!$C$15:$C$38</c:f>
              <c:numCache>
                <c:formatCode>#,##0</c:formatCode>
                <c:ptCount val="24"/>
                <c:pt idx="0">
                  <c:v>68170</c:v>
                </c:pt>
                <c:pt idx="1">
                  <c:v>31551</c:v>
                </c:pt>
                <c:pt idx="2">
                  <c:v>45838</c:v>
                </c:pt>
                <c:pt idx="3">
                  <c:v>76548</c:v>
                </c:pt>
                <c:pt idx="4">
                  <c:v>98410</c:v>
                </c:pt>
                <c:pt idx="5">
                  <c:v>20995</c:v>
                </c:pt>
                <c:pt idx="6">
                  <c:v>58234</c:v>
                </c:pt>
                <c:pt idx="7">
                  <c:v>38186</c:v>
                </c:pt>
                <c:pt idx="8">
                  <c:v>20218</c:v>
                </c:pt>
                <c:pt idx="9">
                  <c:v>44064</c:v>
                </c:pt>
                <c:pt idx="10">
                  <c:v>20866</c:v>
                </c:pt>
                <c:pt idx="11">
                  <c:v>21470</c:v>
                </c:pt>
                <c:pt idx="12">
                  <c:v>16422</c:v>
                </c:pt>
                <c:pt idx="13">
                  <c:v>116602</c:v>
                </c:pt>
                <c:pt idx="14">
                  <c:v>15270</c:v>
                </c:pt>
                <c:pt idx="15" formatCode="General">
                  <c:v>31062</c:v>
                </c:pt>
                <c:pt idx="16">
                  <c:v>19357</c:v>
                </c:pt>
                <c:pt idx="17">
                  <c:v>38430</c:v>
                </c:pt>
                <c:pt idx="18">
                  <c:v>74543</c:v>
                </c:pt>
                <c:pt idx="19">
                  <c:v>13437</c:v>
                </c:pt>
                <c:pt idx="20">
                  <c:v>17320</c:v>
                </c:pt>
                <c:pt idx="21">
                  <c:v>21582</c:v>
                </c:pt>
                <c:pt idx="22">
                  <c:v>31003</c:v>
                </c:pt>
                <c:pt idx="23">
                  <c:v>113422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4F-431F-82A9-7E1AD2B3F671}"/>
            </c:ext>
          </c:extLst>
        </c:ser>
        <c:ser>
          <c:idx val="0"/>
          <c:order val="1"/>
          <c:tx>
            <c:strRef>
              <c:f>'f1'!$D$14</c:f>
              <c:strCache>
                <c:ptCount val="1"/>
                <c:pt idx="0">
                  <c:v>Altre terre boscate (ha)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'f1'!$B$15:$B$38</c:f>
              <c:strCache>
                <c:ptCount val="24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2.017</c:v>
                </c:pt>
              </c:strCache>
            </c:strRef>
          </c:cat>
          <c:val>
            <c:numRef>
              <c:f>'f1'!$D$15:$D$38</c:f>
              <c:numCache>
                <c:formatCode>#,##0</c:formatCode>
                <c:ptCount val="24"/>
                <c:pt idx="0">
                  <c:v>23006</c:v>
                </c:pt>
                <c:pt idx="1">
                  <c:v>23135</c:v>
                </c:pt>
                <c:pt idx="2">
                  <c:v>98081</c:v>
                </c:pt>
                <c:pt idx="3">
                  <c:v>114092</c:v>
                </c:pt>
                <c:pt idx="4">
                  <c:v>96909</c:v>
                </c:pt>
                <c:pt idx="5">
                  <c:v>27889</c:v>
                </c:pt>
                <c:pt idx="6">
                  <c:v>56414</c:v>
                </c:pt>
                <c:pt idx="7">
                  <c:v>38241</c:v>
                </c:pt>
                <c:pt idx="8">
                  <c:v>20573</c:v>
                </c:pt>
                <c:pt idx="9">
                  <c:v>47741</c:v>
                </c:pt>
                <c:pt idx="10">
                  <c:v>39310</c:v>
                </c:pt>
                <c:pt idx="11">
                  <c:v>26105</c:v>
                </c:pt>
                <c:pt idx="12">
                  <c:v>23524</c:v>
                </c:pt>
                <c:pt idx="13">
                  <c:v>111127</c:v>
                </c:pt>
                <c:pt idx="14">
                  <c:v>22269</c:v>
                </c:pt>
                <c:pt idx="15" formatCode="General">
                  <c:v>42299</c:v>
                </c:pt>
                <c:pt idx="16">
                  <c:v>27180</c:v>
                </c:pt>
                <c:pt idx="17">
                  <c:v>33577</c:v>
                </c:pt>
                <c:pt idx="18">
                  <c:v>56271</c:v>
                </c:pt>
                <c:pt idx="19">
                  <c:v>15639</c:v>
                </c:pt>
                <c:pt idx="20">
                  <c:v>18805</c:v>
                </c:pt>
                <c:pt idx="21">
                  <c:v>16000</c:v>
                </c:pt>
                <c:pt idx="22">
                  <c:v>31905</c:v>
                </c:pt>
                <c:pt idx="23">
                  <c:v>48941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4F-431F-82A9-7E1AD2B3F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388672"/>
        <c:axId val="107397504"/>
      </c:barChart>
      <c:lineChart>
        <c:grouping val="standard"/>
        <c:varyColors val="0"/>
        <c:ser>
          <c:idx val="2"/>
          <c:order val="2"/>
          <c:tx>
            <c:strRef>
              <c:f>'f1'!$E$14</c:f>
              <c:strCache>
                <c:ptCount val="1"/>
                <c:pt idx="0">
                  <c:v>Numero di incendi</c:v>
                </c:pt>
              </c:strCache>
            </c:strRef>
          </c:tx>
          <c:spPr>
            <a:ln w="15875">
              <a:solidFill>
                <a:srgbClr val="C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C00000"/>
              </a:solidFill>
              <a:ln w="12700">
                <a:solidFill>
                  <a:srgbClr val="C00000"/>
                </a:solidFill>
                <a:prstDash val="solid"/>
              </a:ln>
            </c:spPr>
          </c:marker>
          <c:val>
            <c:numRef>
              <c:f>'f1'!$E$15:$E$38</c:f>
              <c:numCache>
                <c:formatCode>#,##0</c:formatCode>
                <c:ptCount val="24"/>
                <c:pt idx="0">
                  <c:v>6579</c:v>
                </c:pt>
                <c:pt idx="1">
                  <c:v>4257</c:v>
                </c:pt>
                <c:pt idx="2">
                  <c:v>11963</c:v>
                </c:pt>
                <c:pt idx="3">
                  <c:v>18664</c:v>
                </c:pt>
                <c:pt idx="4">
                  <c:v>14477</c:v>
                </c:pt>
                <c:pt idx="5">
                  <c:v>7378</c:v>
                </c:pt>
                <c:pt idx="6">
                  <c:v>8595</c:v>
                </c:pt>
                <c:pt idx="7">
                  <c:v>7134</c:v>
                </c:pt>
                <c:pt idx="8">
                  <c:v>4601</c:v>
                </c:pt>
                <c:pt idx="9">
                  <c:v>9697</c:v>
                </c:pt>
                <c:pt idx="10">
                  <c:v>6428</c:v>
                </c:pt>
                <c:pt idx="11">
                  <c:v>7951</c:v>
                </c:pt>
                <c:pt idx="12">
                  <c:v>5643</c:v>
                </c:pt>
                <c:pt idx="13">
                  <c:v>10639</c:v>
                </c:pt>
                <c:pt idx="14">
                  <c:v>4897</c:v>
                </c:pt>
                <c:pt idx="15">
                  <c:v>5422</c:v>
                </c:pt>
                <c:pt idx="16">
                  <c:v>4884</c:v>
                </c:pt>
                <c:pt idx="17">
                  <c:v>8181</c:v>
                </c:pt>
                <c:pt idx="18">
                  <c:v>8252</c:v>
                </c:pt>
                <c:pt idx="19">
                  <c:v>2936</c:v>
                </c:pt>
                <c:pt idx="20">
                  <c:v>3257</c:v>
                </c:pt>
                <c:pt idx="21">
                  <c:v>5442</c:v>
                </c:pt>
                <c:pt idx="22">
                  <c:v>4906</c:v>
                </c:pt>
                <c:pt idx="23">
                  <c:v>7846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4F-431F-82A9-7E1AD2B3F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56224"/>
        <c:axId val="55957760"/>
      </c:lineChart>
      <c:catAx>
        <c:axId val="813886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/>
            </a:pPr>
            <a:endParaRPr lang="it-IT"/>
          </a:p>
        </c:txPr>
        <c:crossAx val="10739750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7397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 b="1">
                    <a:latin typeface="+mn-lt"/>
                  </a:defRPr>
                </a:pPr>
                <a:r>
                  <a:rPr lang="en-US" sz="1200" b="1">
                    <a:latin typeface="+mn-lt"/>
                  </a:rPr>
                  <a:t>ettari</a:t>
                </a:r>
              </a:p>
            </c:rich>
          </c:tx>
          <c:overlay val="0"/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81388672"/>
        <c:crosses val="autoZero"/>
        <c:crossBetween val="between"/>
      </c:valAx>
      <c:catAx>
        <c:axId val="55956224"/>
        <c:scaling>
          <c:orientation val="minMax"/>
        </c:scaling>
        <c:delete val="1"/>
        <c:axPos val="b"/>
        <c:majorTickMark val="out"/>
        <c:minorTickMark val="none"/>
        <c:tickLblPos val="none"/>
        <c:crossAx val="55957760"/>
        <c:crosses val="autoZero"/>
        <c:auto val="0"/>
        <c:lblAlgn val="ctr"/>
        <c:lblOffset val="100"/>
        <c:noMultiLvlLbl val="0"/>
      </c:catAx>
      <c:valAx>
        <c:axId val="5595776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200" b="1">
                    <a:latin typeface="+mn-lt"/>
                  </a:defRPr>
                </a:pPr>
                <a:r>
                  <a:rPr lang="en-US" sz="1200" b="1">
                    <a:latin typeface="+mn-lt"/>
                  </a:rPr>
                  <a:t>numero di incendi</a:t>
                </a:r>
              </a:p>
            </c:rich>
          </c:tx>
          <c:overlay val="0"/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it-IT"/>
          </a:p>
        </c:txPr>
        <c:crossAx val="55956224"/>
        <c:crosses val="max"/>
        <c:crossBetween val="between"/>
      </c:valAx>
    </c:plotArea>
    <c:legend>
      <c:legendPos val="r"/>
      <c:layout>
        <c:manualLayout>
          <c:xMode val="edge"/>
          <c:yMode val="edge"/>
          <c:x val="0.28065598076987947"/>
          <c:y val="0.13456994328922522"/>
          <c:w val="0.20961060480530241"/>
          <c:h val="0.103260869565217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it-IT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'f2'!$A$3:$A$22</c:f>
              <c:strCache>
                <c:ptCount val="20"/>
                <c:pt idx="0">
                  <c:v>Valle d'Aosta</c:v>
                </c:pt>
                <c:pt idx="1">
                  <c:v>Basilicata</c:v>
                </c:pt>
                <c:pt idx="2">
                  <c:v>Sardegna</c:v>
                </c:pt>
                <c:pt idx="3">
                  <c:v>Molise</c:v>
                </c:pt>
                <c:pt idx="4">
                  <c:v>Trentino-Alto Adige</c:v>
                </c:pt>
                <c:pt idx="5">
                  <c:v>Abruzzo</c:v>
                </c:pt>
                <c:pt idx="6">
                  <c:v>Calabria</c:v>
                </c:pt>
                <c:pt idx="7">
                  <c:v>Umbria</c:v>
                </c:pt>
                <c:pt idx="8">
                  <c:v>Piemonte</c:v>
                </c:pt>
                <c:pt idx="9">
                  <c:v>Toscana</c:v>
                </c:pt>
                <c:pt idx="10">
                  <c:v>Sicilia</c:v>
                </c:pt>
                <c:pt idx="11">
                  <c:v>Marche</c:v>
                </c:pt>
                <c:pt idx="12">
                  <c:v>Liguria</c:v>
                </c:pt>
                <c:pt idx="13">
                  <c:v>Puglia</c:v>
                </c:pt>
                <c:pt idx="14">
                  <c:v>Lazio</c:v>
                </c:pt>
                <c:pt idx="15">
                  <c:v>Friuli-Venezia Giulia</c:v>
                </c:pt>
                <c:pt idx="16">
                  <c:v>Emilia-Romagna</c:v>
                </c:pt>
                <c:pt idx="17">
                  <c:v>Campania</c:v>
                </c:pt>
                <c:pt idx="18">
                  <c:v>Veneto</c:v>
                </c:pt>
                <c:pt idx="19">
                  <c:v>Lombardia</c:v>
                </c:pt>
              </c:strCache>
            </c:strRef>
          </c:cat>
          <c:val>
            <c:numRef>
              <c:f>'f2'!$B$3:$B$22</c:f>
              <c:numCache>
                <c:formatCode>General</c:formatCode>
                <c:ptCount val="20"/>
                <c:pt idx="0">
                  <c:v>2.9149385145987901</c:v>
                </c:pt>
                <c:pt idx="1">
                  <c:v>3.3951625760063902</c:v>
                </c:pt>
                <c:pt idx="2">
                  <c:v>3.7537667907133598</c:v>
                </c:pt>
                <c:pt idx="3">
                  <c:v>4.0617980196532004</c:v>
                </c:pt>
                <c:pt idx="4">
                  <c:v>4.5450873664030897</c:v>
                </c:pt>
                <c:pt idx="5">
                  <c:v>5.0832299850425802</c:v>
                </c:pt>
                <c:pt idx="6">
                  <c:v>5.1799919591757604</c:v>
                </c:pt>
                <c:pt idx="7">
                  <c:v>5.6334918942320202</c:v>
                </c:pt>
                <c:pt idx="8">
                  <c:v>6.8639775670452998</c:v>
                </c:pt>
                <c:pt idx="9">
                  <c:v>7.1039263726375603</c:v>
                </c:pt>
                <c:pt idx="10">
                  <c:v>7.1991064581402302</c:v>
                </c:pt>
                <c:pt idx="11">
                  <c:v>7.2006474483805496</c:v>
                </c:pt>
                <c:pt idx="12">
                  <c:v>8.2997314989903508</c:v>
                </c:pt>
                <c:pt idx="13">
                  <c:v>8.3710036470655904</c:v>
                </c:pt>
                <c:pt idx="14">
                  <c:v>8.4044626586453592</c:v>
                </c:pt>
                <c:pt idx="15">
                  <c:v>8.9202942669228396</c:v>
                </c:pt>
                <c:pt idx="16">
                  <c:v>9.8715614624225694</c:v>
                </c:pt>
                <c:pt idx="17">
                  <c:v>10.3627043133645</c:v>
                </c:pt>
                <c:pt idx="18">
                  <c:v>12.353992486833601</c:v>
                </c:pt>
                <c:pt idx="19">
                  <c:v>12.988892336989499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0B-4B29-BB7D-F9354D7DE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57126272"/>
        <c:axId val="57136256"/>
      </c:barChart>
      <c:lineChart>
        <c:grouping val="standard"/>
        <c:varyColors val="0"/>
        <c:ser>
          <c:idx val="1"/>
          <c:order val="1"/>
          <c:tx>
            <c:v>ITALIA</c:v>
          </c:tx>
          <c:spPr>
            <a:ln w="3810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none"/>
          </c:marker>
          <c:val>
            <c:numRef>
              <c:f>'f2'!$C$3:$C$22</c:f>
              <c:numCache>
                <c:formatCode>General</c:formatCode>
                <c:ptCount val="20"/>
                <c:pt idx="0">
                  <c:v>7.6518725348023597</c:v>
                </c:pt>
                <c:pt idx="1">
                  <c:v>7.6518725348023597</c:v>
                </c:pt>
                <c:pt idx="2">
                  <c:v>7.6518725348023597</c:v>
                </c:pt>
                <c:pt idx="3">
                  <c:v>7.6518725348023597</c:v>
                </c:pt>
                <c:pt idx="4">
                  <c:v>7.6518725348023597</c:v>
                </c:pt>
                <c:pt idx="5">
                  <c:v>7.6518725348023597</c:v>
                </c:pt>
                <c:pt idx="6">
                  <c:v>7.6518725348023597</c:v>
                </c:pt>
                <c:pt idx="7">
                  <c:v>7.6518725348023597</c:v>
                </c:pt>
                <c:pt idx="8">
                  <c:v>7.6518725348023597</c:v>
                </c:pt>
                <c:pt idx="9">
                  <c:v>7.6518725348023597</c:v>
                </c:pt>
                <c:pt idx="10">
                  <c:v>7.6518725348023597</c:v>
                </c:pt>
                <c:pt idx="11">
                  <c:v>7.6518725348023597</c:v>
                </c:pt>
                <c:pt idx="12">
                  <c:v>7.6518725348023597</c:v>
                </c:pt>
                <c:pt idx="13">
                  <c:v>7.6518725348023597</c:v>
                </c:pt>
                <c:pt idx="14">
                  <c:v>7.6518725348023597</c:v>
                </c:pt>
                <c:pt idx="15">
                  <c:v>7.6518725348023597</c:v>
                </c:pt>
                <c:pt idx="16">
                  <c:v>7.6518725348023597</c:v>
                </c:pt>
                <c:pt idx="17">
                  <c:v>7.6518725348023597</c:v>
                </c:pt>
                <c:pt idx="18">
                  <c:v>7.6518725348023597</c:v>
                </c:pt>
                <c:pt idx="19">
                  <c:v>7.6518725348023597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0B-4B29-BB7D-F9354D7DED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26272"/>
        <c:axId val="57136256"/>
      </c:lineChart>
      <c:catAx>
        <c:axId val="571262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7136256"/>
        <c:crosses val="autoZero"/>
        <c:auto val="1"/>
        <c:lblAlgn val="ctr"/>
        <c:lblOffset val="100"/>
        <c:noMultiLvlLbl val="0"/>
      </c:catAx>
      <c:valAx>
        <c:axId val="57136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Consumo di suolo (%2017)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57126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var_perc</c:v>
          </c:tx>
          <c:spPr>
            <a:solidFill>
              <a:schemeClr val="bg1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'f2'!$A$29:$A$48</c:f>
              <c:strCache>
                <c:ptCount val="20"/>
                <c:pt idx="0">
                  <c:v>Liguria</c:v>
                </c:pt>
                <c:pt idx="1">
                  <c:v>Calabria</c:v>
                </c:pt>
                <c:pt idx="2">
                  <c:v>Basilicata</c:v>
                </c:pt>
                <c:pt idx="3">
                  <c:v>Toscana</c:v>
                </c:pt>
                <c:pt idx="4">
                  <c:v>Sardegna</c:v>
                </c:pt>
                <c:pt idx="5">
                  <c:v>Umbria</c:v>
                </c:pt>
                <c:pt idx="6">
                  <c:v>Sicilia</c:v>
                </c:pt>
                <c:pt idx="7">
                  <c:v>Lombardia</c:v>
                </c:pt>
                <c:pt idx="8">
                  <c:v>Campania</c:v>
                </c:pt>
                <c:pt idx="9">
                  <c:v>Emilia-Romagna</c:v>
                </c:pt>
                <c:pt idx="10">
                  <c:v>Molise</c:v>
                </c:pt>
                <c:pt idx="11">
                  <c:v>Abruzzo</c:v>
                </c:pt>
                <c:pt idx="12">
                  <c:v>Lazio</c:v>
                </c:pt>
                <c:pt idx="13">
                  <c:v>Marche</c:v>
                </c:pt>
                <c:pt idx="14">
                  <c:v>Piemonte</c:v>
                </c:pt>
                <c:pt idx="15">
                  <c:v>Puglia</c:v>
                </c:pt>
                <c:pt idx="16">
                  <c:v>Valle d'Aosta</c:v>
                </c:pt>
                <c:pt idx="17">
                  <c:v>Trentino-Alto Adige</c:v>
                </c:pt>
                <c:pt idx="18">
                  <c:v>Friuli-Venezia Giulia</c:v>
                </c:pt>
                <c:pt idx="19">
                  <c:v>Veneto</c:v>
                </c:pt>
              </c:strCache>
            </c:strRef>
          </c:cat>
          <c:val>
            <c:numRef>
              <c:f>'f2'!$E$29:$E$48</c:f>
              <c:numCache>
                <c:formatCode>0.000</c:formatCode>
                <c:ptCount val="20"/>
                <c:pt idx="0">
                  <c:v>4.8731209236829436E-2</c:v>
                </c:pt>
                <c:pt idx="1">
                  <c:v>6.8062280701191885E-2</c:v>
                </c:pt>
                <c:pt idx="2">
                  <c:v>0.1021886911378455</c:v>
                </c:pt>
                <c:pt idx="3">
                  <c:v>0.10248016967645801</c:v>
                </c:pt>
                <c:pt idx="4">
                  <c:v>0.11028943845380564</c:v>
                </c:pt>
                <c:pt idx="5">
                  <c:v>0.13003362583365227</c:v>
                </c:pt>
                <c:pt idx="6">
                  <c:v>0.15309426978582319</c:v>
                </c:pt>
                <c:pt idx="7">
                  <c:v>0.19495264286659664</c:v>
                </c:pt>
                <c:pt idx="8">
                  <c:v>0.19852914095227805</c:v>
                </c:pt>
                <c:pt idx="9">
                  <c:v>0.20593635237082927</c:v>
                </c:pt>
                <c:pt idx="10">
                  <c:v>0.21081174189176219</c:v>
                </c:pt>
                <c:pt idx="11">
                  <c:v>0.2150898493111244</c:v>
                </c:pt>
                <c:pt idx="12">
                  <c:v>0.218655163651369</c:v>
                </c:pt>
                <c:pt idx="13">
                  <c:v>0.23384459081943426</c:v>
                </c:pt>
                <c:pt idx="14">
                  <c:v>0.23937953119878691</c:v>
                </c:pt>
                <c:pt idx="15">
                  <c:v>0.25332530065013797</c:v>
                </c:pt>
                <c:pt idx="16">
                  <c:v>0.29396377505611287</c:v>
                </c:pt>
                <c:pt idx="17">
                  <c:v>0.39527700319422859</c:v>
                </c:pt>
                <c:pt idx="18">
                  <c:v>0.41402694490430259</c:v>
                </c:pt>
                <c:pt idx="19">
                  <c:v>0.50329359159605924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D3-4CF1-80DF-E6C31C5E5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232000"/>
        <c:axId val="57241984"/>
      </c:barChart>
      <c:lineChart>
        <c:grouping val="standard"/>
        <c:varyColors val="0"/>
        <c:ser>
          <c:idx val="1"/>
          <c:order val="1"/>
          <c:tx>
            <c:v>ITALIA</c:v>
          </c:tx>
          <c:spPr>
            <a:ln w="38100">
              <a:solidFill>
                <a:sysClr val="windowText" lastClr="000000"/>
              </a:solidFill>
            </a:ln>
          </c:spPr>
          <c:marker>
            <c:symbol val="none"/>
          </c:marker>
          <c:val>
            <c:numRef>
              <c:f>'f2'!$G$29:$G$48</c:f>
              <c:numCache>
                <c:formatCode>0.000</c:formatCode>
                <c:ptCount val="20"/>
                <c:pt idx="0">
                  <c:v>0.22646261997825334</c:v>
                </c:pt>
                <c:pt idx="1">
                  <c:v>0.22646261997825334</c:v>
                </c:pt>
                <c:pt idx="2">
                  <c:v>0.22646261997825334</c:v>
                </c:pt>
                <c:pt idx="3">
                  <c:v>0.22646261997825334</c:v>
                </c:pt>
                <c:pt idx="4">
                  <c:v>0.22646261997825334</c:v>
                </c:pt>
                <c:pt idx="5">
                  <c:v>0.22646261997825334</c:v>
                </c:pt>
                <c:pt idx="6">
                  <c:v>0.22646261997825334</c:v>
                </c:pt>
                <c:pt idx="7">
                  <c:v>0.22646261997825334</c:v>
                </c:pt>
                <c:pt idx="8">
                  <c:v>0.22646261997825334</c:v>
                </c:pt>
                <c:pt idx="9">
                  <c:v>0.22646261997825334</c:v>
                </c:pt>
                <c:pt idx="10">
                  <c:v>0.22646261997825334</c:v>
                </c:pt>
                <c:pt idx="11">
                  <c:v>0.22646261997825334</c:v>
                </c:pt>
                <c:pt idx="12">
                  <c:v>0.22646261997825334</c:v>
                </c:pt>
                <c:pt idx="13">
                  <c:v>0.22646261997825334</c:v>
                </c:pt>
                <c:pt idx="14">
                  <c:v>0.22646261997825334</c:v>
                </c:pt>
                <c:pt idx="15">
                  <c:v>0.22646261997825334</c:v>
                </c:pt>
                <c:pt idx="16">
                  <c:v>0.22646261997825334</c:v>
                </c:pt>
                <c:pt idx="17">
                  <c:v>0.22646261997825334</c:v>
                </c:pt>
                <c:pt idx="18">
                  <c:v>0.22646261997825334</c:v>
                </c:pt>
                <c:pt idx="19">
                  <c:v>0.22646261997825334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D3-4CF1-80DF-E6C31C5E5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232000"/>
        <c:axId val="57241984"/>
      </c:lineChart>
      <c:catAx>
        <c:axId val="572320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7241984"/>
        <c:crosses val="autoZero"/>
        <c:auto val="1"/>
        <c:lblAlgn val="ctr"/>
        <c:lblOffset val="100"/>
        <c:noMultiLvlLbl val="0"/>
      </c:catAx>
      <c:valAx>
        <c:axId val="572419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Consumo di suolo (incr. % 2016-2017)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spPr>
          <a:ln>
            <a:noFill/>
          </a:ln>
        </c:spPr>
        <c:crossAx val="57232000"/>
        <c:crosses val="autoZero"/>
        <c:crossBetween val="between"/>
        <c:maj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'f3'!$C$30</c:f>
              <c:strCache>
                <c:ptCount val="1"/>
                <c:pt idx="0">
                  <c:v>N. RAZZE ALLEVATE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'f3'!$B$31:$B$50</c:f>
              <c:strCache>
                <c:ptCount val="20"/>
                <c:pt idx="0">
                  <c:v>Valle d'Aosta</c:v>
                </c:pt>
                <c:pt idx="1">
                  <c:v>Piemonte</c:v>
                </c:pt>
                <c:pt idx="2">
                  <c:v>Liguria</c:v>
                </c:pt>
                <c:pt idx="3">
                  <c:v>Lombardia</c:v>
                </c:pt>
                <c:pt idx="4">
                  <c:v>Trentino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 </c:v>
                </c:pt>
                <c:pt idx="9">
                  <c:v>Umbria</c:v>
                </c:pt>
                <c:pt idx="10">
                  <c:v>Marche </c:v>
                </c:pt>
                <c:pt idx="11">
                  <c:v>Lazio</c:v>
                </c:pt>
                <c:pt idx="12">
                  <c:v>Abruzzo 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'f3'!$C$31:$C$50</c:f>
              <c:numCache>
                <c:formatCode>General</c:formatCode>
                <c:ptCount val="20"/>
                <c:pt idx="0">
                  <c:v>19</c:v>
                </c:pt>
                <c:pt idx="1">
                  <c:v>26</c:v>
                </c:pt>
                <c:pt idx="2">
                  <c:v>22</c:v>
                </c:pt>
                <c:pt idx="3">
                  <c:v>39</c:v>
                </c:pt>
                <c:pt idx="4">
                  <c:v>23</c:v>
                </c:pt>
                <c:pt idx="5">
                  <c:v>27</c:v>
                </c:pt>
                <c:pt idx="6">
                  <c:v>25</c:v>
                </c:pt>
                <c:pt idx="7">
                  <c:v>26</c:v>
                </c:pt>
                <c:pt idx="8">
                  <c:v>23</c:v>
                </c:pt>
                <c:pt idx="9">
                  <c:v>24</c:v>
                </c:pt>
                <c:pt idx="10">
                  <c:v>23</c:v>
                </c:pt>
                <c:pt idx="11">
                  <c:v>28</c:v>
                </c:pt>
                <c:pt idx="12">
                  <c:v>30</c:v>
                </c:pt>
                <c:pt idx="13">
                  <c:v>27</c:v>
                </c:pt>
                <c:pt idx="14">
                  <c:v>30</c:v>
                </c:pt>
                <c:pt idx="15">
                  <c:v>24</c:v>
                </c:pt>
                <c:pt idx="16">
                  <c:v>29</c:v>
                </c:pt>
                <c:pt idx="17">
                  <c:v>23</c:v>
                </c:pt>
                <c:pt idx="18">
                  <c:v>18</c:v>
                </c:pt>
                <c:pt idx="19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15-4848-BA4A-566AA2533FC6}"/>
            </c:ext>
          </c:extLst>
        </c:ser>
        <c:ser>
          <c:idx val="1"/>
          <c:order val="1"/>
          <c:tx>
            <c:strRef>
              <c:f>'f3'!$D$30</c:f>
              <c:strCache>
                <c:ptCount val="1"/>
                <c:pt idx="0">
                  <c:v>N. RAZZE AUTOCTONE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3587637930447314E-17"/>
                  <c:y val="-4.02010050251256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715-4848-BA4A-566AA2533FC6}"/>
                </c:ext>
              </c:extLst>
            </c:dLbl>
            <c:dLbl>
              <c:idx val="1"/>
              <c:layout>
                <c:manualLayout>
                  <c:x val="0"/>
                  <c:y val="-0.1273031825795644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715-4848-BA4A-566AA2533FC6}"/>
                </c:ext>
              </c:extLst>
            </c:dLbl>
            <c:dLbl>
              <c:idx val="2"/>
              <c:layout>
                <c:manualLayout>
                  <c:x val="0"/>
                  <c:y val="-4.46677833612507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715-4848-BA4A-566AA2533FC6}"/>
                </c:ext>
              </c:extLst>
            </c:dLbl>
            <c:dLbl>
              <c:idx val="3"/>
              <c:layout>
                <c:manualLayout>
                  <c:x val="0"/>
                  <c:y val="-0.1116694584031267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715-4848-BA4A-566AA2533FC6}"/>
                </c:ext>
              </c:extLst>
            </c:dLbl>
            <c:dLbl>
              <c:idx val="4"/>
              <c:layout>
                <c:manualLayout>
                  <c:x val="2.7175275860894628E-17"/>
                  <c:y val="-9.15689558905639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715-4848-BA4A-566AA2533FC6}"/>
                </c:ext>
              </c:extLst>
            </c:dLbl>
            <c:dLbl>
              <c:idx val="5"/>
              <c:layout>
                <c:manualLayout>
                  <c:x val="-1.482304897745527E-3"/>
                  <c:y val="-6.03015075376885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715-4848-BA4A-566AA2533FC6}"/>
                </c:ext>
              </c:extLst>
            </c:dLbl>
            <c:dLbl>
              <c:idx val="6"/>
              <c:layout>
                <c:manualLayout>
                  <c:x val="0"/>
                  <c:y val="-4.4667783361250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715-4848-BA4A-566AA2533FC6}"/>
                </c:ext>
              </c:extLst>
            </c:dLbl>
            <c:dLbl>
              <c:idx val="7"/>
              <c:layout>
                <c:manualLayout>
                  <c:x val="0"/>
                  <c:y val="-0.1049692908989391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715-4848-BA4A-566AA2533FC6}"/>
                </c:ext>
              </c:extLst>
            </c:dLbl>
            <c:dLbl>
              <c:idx val="8"/>
              <c:layout>
                <c:manualLayout>
                  <c:x val="0"/>
                  <c:y val="-0.120603015075376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715-4848-BA4A-566AA2533FC6}"/>
                </c:ext>
              </c:extLst>
            </c:dLbl>
            <c:dLbl>
              <c:idx val="9"/>
              <c:layout>
                <c:manualLayout>
                  <c:x val="-1.4823048977454726E-3"/>
                  <c:y val="-2.90340591848129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715-4848-BA4A-566AA2533FC6}"/>
                </c:ext>
              </c:extLst>
            </c:dLbl>
            <c:dLbl>
              <c:idx val="10"/>
              <c:layout>
                <c:manualLayout>
                  <c:x val="-1.4823048977454726E-3"/>
                  <c:y val="-4.02010050251256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715-4848-BA4A-566AA2533FC6}"/>
                </c:ext>
              </c:extLst>
            </c:dLbl>
            <c:dLbl>
              <c:idx val="11"/>
              <c:layout>
                <c:manualLayout>
                  <c:x val="0"/>
                  <c:y val="-6.70016750418760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715-4848-BA4A-566AA2533FC6}"/>
                </c:ext>
              </c:extLst>
            </c:dLbl>
            <c:dLbl>
              <c:idx val="12"/>
              <c:layout>
                <c:manualLayout>
                  <c:x val="-1.0870110344357851E-16"/>
                  <c:y val="-4.02010050251256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715-4848-BA4A-566AA2533FC6}"/>
                </c:ext>
              </c:extLst>
            </c:dLbl>
            <c:dLbl>
              <c:idx val="13"/>
              <c:layout>
                <c:manualLayout>
                  <c:x val="0"/>
                  <c:y val="-2.45672808486878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715-4848-BA4A-566AA2533FC6}"/>
                </c:ext>
              </c:extLst>
            </c:dLbl>
            <c:dLbl>
              <c:idx val="14"/>
              <c:layout>
                <c:manualLayout>
                  <c:x val="0"/>
                  <c:y val="-8.71021775544388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715-4848-BA4A-566AA2533FC6}"/>
                </c:ext>
              </c:extLst>
            </c:dLbl>
            <c:dLbl>
              <c:idx val="15"/>
              <c:layout>
                <c:manualLayout>
                  <c:x val="-1.0870110344357851E-16"/>
                  <c:y val="-6.0301507537688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715-4848-BA4A-566AA2533FC6}"/>
                </c:ext>
              </c:extLst>
            </c:dLbl>
            <c:dLbl>
              <c:idx val="16"/>
              <c:layout>
                <c:manualLayout>
                  <c:x val="1.0870110344357851E-16"/>
                  <c:y val="-3.12674483528754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715-4848-BA4A-566AA2533FC6}"/>
                </c:ext>
              </c:extLst>
            </c:dLbl>
            <c:dLbl>
              <c:idx val="17"/>
              <c:layout>
                <c:manualLayout>
                  <c:x val="0"/>
                  <c:y val="-4.46677833612506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715-4848-BA4A-566AA2533FC6}"/>
                </c:ext>
              </c:extLst>
            </c:dLbl>
            <c:dLbl>
              <c:idx val="18"/>
              <c:layout>
                <c:manualLayout>
                  <c:x val="1.0870110344357851E-16"/>
                  <c:y val="-0.1429369067560022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715-4848-BA4A-566AA2533FC6}"/>
                </c:ext>
              </c:extLst>
            </c:dLbl>
            <c:dLbl>
              <c:idx val="19"/>
              <c:layout>
                <c:manualLayout>
                  <c:x val="-1.0870110344357851E-16"/>
                  <c:y val="-8.71021775544388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715-4848-BA4A-566AA2533F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'f3'!$B$31:$B$50</c:f>
              <c:strCache>
                <c:ptCount val="20"/>
                <c:pt idx="0">
                  <c:v>Valle d'Aosta</c:v>
                </c:pt>
                <c:pt idx="1">
                  <c:v>Piemonte</c:v>
                </c:pt>
                <c:pt idx="2">
                  <c:v>Liguria</c:v>
                </c:pt>
                <c:pt idx="3">
                  <c:v>Lombardia</c:v>
                </c:pt>
                <c:pt idx="4">
                  <c:v>Trentino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 </c:v>
                </c:pt>
                <c:pt idx="9">
                  <c:v>Umbria</c:v>
                </c:pt>
                <c:pt idx="10">
                  <c:v>Marche </c:v>
                </c:pt>
                <c:pt idx="11">
                  <c:v>Lazio</c:v>
                </c:pt>
                <c:pt idx="12">
                  <c:v>Abruzzo 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'f3'!$D$31:$D$50</c:f>
              <c:numCache>
                <c:formatCode>General</c:formatCode>
                <c:ptCount val="20"/>
                <c:pt idx="0">
                  <c:v>3</c:v>
                </c:pt>
                <c:pt idx="1">
                  <c:v>18</c:v>
                </c:pt>
                <c:pt idx="2">
                  <c:v>4</c:v>
                </c:pt>
                <c:pt idx="3">
                  <c:v>15</c:v>
                </c:pt>
                <c:pt idx="4">
                  <c:v>12</c:v>
                </c:pt>
                <c:pt idx="5">
                  <c:v>6</c:v>
                </c:pt>
                <c:pt idx="6">
                  <c:v>4</c:v>
                </c:pt>
                <c:pt idx="7">
                  <c:v>13</c:v>
                </c:pt>
                <c:pt idx="8">
                  <c:v>16</c:v>
                </c:pt>
                <c:pt idx="9">
                  <c:v>1</c:v>
                </c:pt>
                <c:pt idx="10">
                  <c:v>4</c:v>
                </c:pt>
                <c:pt idx="11">
                  <c:v>8</c:v>
                </c:pt>
                <c:pt idx="12">
                  <c:v>3</c:v>
                </c:pt>
                <c:pt idx="13">
                  <c:v>1</c:v>
                </c:pt>
                <c:pt idx="14">
                  <c:v>11</c:v>
                </c:pt>
                <c:pt idx="15">
                  <c:v>6</c:v>
                </c:pt>
                <c:pt idx="16">
                  <c:v>1</c:v>
                </c:pt>
                <c:pt idx="17">
                  <c:v>4</c:v>
                </c:pt>
                <c:pt idx="18">
                  <c:v>20</c:v>
                </c:pt>
                <c:pt idx="19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15-4848-BA4A-566AA2533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7156224"/>
        <c:axId val="107157760"/>
      </c:barChart>
      <c:catAx>
        <c:axId val="107156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7157760"/>
        <c:crosses val="autoZero"/>
        <c:auto val="1"/>
        <c:lblAlgn val="ctr"/>
        <c:lblOffset val="100"/>
        <c:noMultiLvlLbl val="0"/>
      </c:catAx>
      <c:valAx>
        <c:axId val="10715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7156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925050" y="866775"/>
    <xdr:ext cx="11782425" cy="5301343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B36D544-4F8C-4871-84FA-B4D09E8C1F8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57150</xdr:rowOff>
    </xdr:from>
    <xdr:to>
      <xdr:col>17</xdr:col>
      <xdr:colOff>485775</xdr:colOff>
      <xdr:row>20</xdr:row>
      <xdr:rowOff>142876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5614195-7710-4652-B5F8-3CFEF196DE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611280</xdr:colOff>
      <xdr:row>3</xdr:row>
      <xdr:rowOff>66675</xdr:rowOff>
    </xdr:from>
    <xdr:to>
      <xdr:col>25</xdr:col>
      <xdr:colOff>364191</xdr:colOff>
      <xdr:row>20</xdr:row>
      <xdr:rowOff>141195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A863DA6-B2A4-4C37-9AD9-272B8D8727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12699</xdr:colOff>
      <xdr:row>1</xdr:row>
      <xdr:rowOff>126999</xdr:rowOff>
    </xdr:from>
    <xdr:to>
      <xdr:col>5</xdr:col>
      <xdr:colOff>222251</xdr:colOff>
      <xdr:row>21</xdr:row>
      <xdr:rowOff>95249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98FA2EE0-F543-41A9-A1E3-BF5CF49088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ffaella\Annuario\2005\corrado\Mio\European%20Community%20-%202004%20-%202002%20-%20v1.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udora\attach\gen9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ndrea\Ambiente\2078\camp98\gen9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ffaella\Annuario\2005\corrado\Mio\CRF-ITA20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ffaella\Annuario\2005\corrado\Mio\CRF-ITA199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efano\Politiche%20comunitarie\2001\camp97\gen9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zoomScale="120" zoomScaleNormal="120" workbookViewId="0">
      <selection activeCell="B37" sqref="B37"/>
    </sheetView>
  </sheetViews>
  <sheetFormatPr defaultColWidth="11" defaultRowHeight="13" x14ac:dyDescent="0.3"/>
  <cols>
    <col min="1" max="1" width="26" style="38" customWidth="1"/>
    <col min="2" max="2" width="11.25" style="38" customWidth="1"/>
    <col min="3" max="3" width="11" style="38"/>
    <col min="4" max="4" width="1.08203125" style="38" customWidth="1"/>
    <col min="5" max="16384" width="11" style="38"/>
  </cols>
  <sheetData>
    <row r="1" spans="1:8" x14ac:dyDescent="0.3">
      <c r="A1" s="38" t="s">
        <v>110</v>
      </c>
    </row>
    <row r="2" spans="1:8" x14ac:dyDescent="0.3">
      <c r="A2" s="33"/>
      <c r="F2" s="95" t="s">
        <v>111</v>
      </c>
    </row>
    <row r="3" spans="1:8" x14ac:dyDescent="0.3">
      <c r="A3" s="91"/>
      <c r="B3" s="107" t="s">
        <v>8</v>
      </c>
      <c r="C3" s="107"/>
      <c r="D3" s="92"/>
      <c r="E3" s="107" t="s">
        <v>0</v>
      </c>
      <c r="F3" s="107"/>
    </row>
    <row r="4" spans="1:8" x14ac:dyDescent="0.3">
      <c r="A4" s="86"/>
      <c r="B4" s="93">
        <v>2016</v>
      </c>
      <c r="C4" s="93">
        <v>2017</v>
      </c>
      <c r="D4" s="93"/>
      <c r="E4" s="93">
        <v>2016</v>
      </c>
      <c r="F4" s="93">
        <v>2017</v>
      </c>
    </row>
    <row r="5" spans="1:8" x14ac:dyDescent="0.3">
      <c r="A5" s="33"/>
      <c r="B5" s="33"/>
      <c r="C5" s="33"/>
      <c r="D5" s="90"/>
      <c r="E5" s="33"/>
      <c r="F5" s="33"/>
    </row>
    <row r="6" spans="1:8" s="33" customFormat="1" x14ac:dyDescent="0.3">
      <c r="A6" s="38" t="s">
        <v>117</v>
      </c>
      <c r="B6" s="39">
        <v>474804.3000000001</v>
      </c>
      <c r="C6" s="82">
        <v>495287.80000000005</v>
      </c>
      <c r="D6" s="82"/>
      <c r="E6" s="39">
        <v>56272</v>
      </c>
      <c r="F6" s="39">
        <v>57965</v>
      </c>
    </row>
    <row r="7" spans="1:8" s="33" customFormat="1" x14ac:dyDescent="0.3">
      <c r="A7" s="38" t="s">
        <v>1</v>
      </c>
      <c r="B7" s="39">
        <v>950000</v>
      </c>
      <c r="C7" s="39">
        <v>992750</v>
      </c>
      <c r="D7" s="39"/>
      <c r="E7" s="39">
        <v>113661.2</v>
      </c>
      <c r="F7" s="39">
        <v>116616.3912</v>
      </c>
    </row>
    <row r="8" spans="1:8" x14ac:dyDescent="0.3">
      <c r="A8" s="38" t="s">
        <v>2</v>
      </c>
      <c r="B8" s="39">
        <v>158975.70000000001</v>
      </c>
      <c r="C8" s="39">
        <v>167719.36350000001</v>
      </c>
      <c r="D8" s="39"/>
      <c r="E8" s="39">
        <v>19721.2</v>
      </c>
      <c r="F8" s="39">
        <v>20588.932800000002</v>
      </c>
    </row>
    <row r="9" spans="1:8" x14ac:dyDescent="0.3">
      <c r="A9" s="38" t="s">
        <v>7</v>
      </c>
      <c r="B9" s="39">
        <v>35606.400000000001</v>
      </c>
      <c r="C9" s="39">
        <v>36745.804799999998</v>
      </c>
      <c r="D9" s="39"/>
      <c r="E9" s="39">
        <v>453.5</v>
      </c>
      <c r="F9" s="39">
        <v>454</v>
      </c>
      <c r="G9" s="40"/>
      <c r="H9" s="40"/>
    </row>
    <row r="10" spans="1:8" x14ac:dyDescent="0.3">
      <c r="A10" s="38" t="s">
        <v>3</v>
      </c>
      <c r="B10" s="39">
        <v>105162.73159123486</v>
      </c>
      <c r="C10" s="39">
        <v>107025.51438643853</v>
      </c>
      <c r="D10" s="39"/>
      <c r="E10" s="39">
        <v>48295.263811219076</v>
      </c>
      <c r="F10" s="39">
        <v>49392.096142555594</v>
      </c>
      <c r="G10" s="40"/>
      <c r="H10" s="40"/>
    </row>
    <row r="11" spans="1:8" x14ac:dyDescent="0.3">
      <c r="A11" s="38" t="s">
        <v>4</v>
      </c>
      <c r="B11" s="39">
        <v>173723.9823628024</v>
      </c>
      <c r="C11" s="39">
        <v>181818.85466896085</v>
      </c>
      <c r="D11" s="39"/>
      <c r="E11" s="39">
        <v>22159.767620583316</v>
      </c>
      <c r="F11" s="39">
        <v>23140</v>
      </c>
      <c r="G11" s="40"/>
      <c r="H11" s="40"/>
    </row>
    <row r="12" spans="1:8" x14ac:dyDescent="0.3">
      <c r="A12" s="38" t="s">
        <v>5</v>
      </c>
      <c r="B12" s="39">
        <v>187611.6</v>
      </c>
      <c r="C12" s="39">
        <v>149714.05680000002</v>
      </c>
      <c r="D12" s="39"/>
      <c r="E12" s="39">
        <v>22329.5</v>
      </c>
      <c r="F12" s="39">
        <v>22865.407999999999</v>
      </c>
    </row>
    <row r="13" spans="1:8" x14ac:dyDescent="0.3">
      <c r="A13" s="38" t="s">
        <v>10</v>
      </c>
      <c r="B13" s="39">
        <v>35710.985401697668</v>
      </c>
      <c r="C13" s="39">
        <v>38282.176350619899</v>
      </c>
      <c r="D13" s="39"/>
      <c r="E13" s="39">
        <v>2409.4940551945783</v>
      </c>
      <c r="F13" s="39">
        <v>2578.1586390581988</v>
      </c>
    </row>
    <row r="14" spans="1:8" x14ac:dyDescent="0.3">
      <c r="A14" s="38" t="s">
        <v>11</v>
      </c>
      <c r="B14" s="39">
        <v>126433.69387039416</v>
      </c>
      <c r="C14" s="39">
        <v>129215.23513554283</v>
      </c>
      <c r="D14" s="39"/>
      <c r="E14" s="39">
        <v>14629.703027663041</v>
      </c>
      <c r="F14" s="39">
        <v>15317.299069963205</v>
      </c>
    </row>
    <row r="15" spans="1:8" x14ac:dyDescent="0.3">
      <c r="A15" s="38" t="s">
        <v>9</v>
      </c>
      <c r="B15" s="83">
        <v>14754.260824090208</v>
      </c>
      <c r="C15" s="39">
        <v>15521.4823869429</v>
      </c>
      <c r="D15" s="39"/>
      <c r="E15" s="39">
        <v>1725.835638991151</v>
      </c>
      <c r="F15" s="39">
        <v>1800.0465714677705</v>
      </c>
    </row>
    <row r="16" spans="1:8" ht="14.5" x14ac:dyDescent="0.3">
      <c r="A16" s="38" t="s">
        <v>114</v>
      </c>
      <c r="B16" s="39">
        <v>23025.019112046903</v>
      </c>
      <c r="C16" s="84">
        <v>23025.019112046903</v>
      </c>
      <c r="D16" s="84"/>
      <c r="E16" s="84">
        <v>3896.3743320205176</v>
      </c>
      <c r="F16" s="84">
        <v>3956.794035812422</v>
      </c>
      <c r="G16" s="85"/>
    </row>
    <row r="17" spans="1:7" x14ac:dyDescent="0.3">
      <c r="A17" s="86" t="s">
        <v>6</v>
      </c>
      <c r="B17" s="87">
        <f>SUM(B6:B16)</f>
        <v>2285808.6731622661</v>
      </c>
      <c r="C17" s="88">
        <f t="shared" ref="C17" si="0">SUM(C6:C16)</f>
        <v>2337105.307140552</v>
      </c>
      <c r="D17" s="88"/>
      <c r="E17" s="88">
        <f>SUM(E6:E16)</f>
        <v>305553.83848567179</v>
      </c>
      <c r="F17" s="88">
        <f>SUM(F6:F16)</f>
        <v>314674.12645885721</v>
      </c>
      <c r="G17" s="85"/>
    </row>
    <row r="18" spans="1:7" x14ac:dyDescent="0.3">
      <c r="C18" s="85"/>
      <c r="D18" s="85"/>
      <c r="E18" s="85"/>
      <c r="F18" s="85"/>
      <c r="G18" s="85"/>
    </row>
    <row r="19" spans="1:7" x14ac:dyDescent="0.3">
      <c r="A19" s="38" t="s">
        <v>115</v>
      </c>
      <c r="C19" s="85"/>
      <c r="D19" s="85"/>
      <c r="E19" s="85"/>
      <c r="F19" s="85"/>
      <c r="G19" s="85"/>
    </row>
    <row r="20" spans="1:7" x14ac:dyDescent="0.3">
      <c r="A20" s="89" t="s">
        <v>116</v>
      </c>
    </row>
    <row r="22" spans="1:7" x14ac:dyDescent="0.3">
      <c r="A22" s="94" t="s">
        <v>104</v>
      </c>
    </row>
  </sheetData>
  <mergeCells count="2">
    <mergeCell ref="B3:C3"/>
    <mergeCell ref="E3:F3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W62"/>
  <sheetViews>
    <sheetView topLeftCell="I1" zoomScale="80" zoomScaleNormal="80" workbookViewId="0">
      <selection activeCell="I9" sqref="I9"/>
    </sheetView>
  </sheetViews>
  <sheetFormatPr defaultColWidth="8.58203125" defaultRowHeight="14.5" x14ac:dyDescent="0.35"/>
  <cols>
    <col min="1" max="1" width="8.58203125" style="49"/>
    <col min="2" max="2" width="6.58203125" style="49" bestFit="1" customWidth="1"/>
    <col min="3" max="3" width="22.75" style="49" bestFit="1" customWidth="1"/>
    <col min="4" max="4" width="26.83203125" style="49" bestFit="1" customWidth="1"/>
    <col min="5" max="5" width="18.08203125" style="49" bestFit="1" customWidth="1"/>
    <col min="6" max="6" width="20.33203125" style="49" bestFit="1" customWidth="1"/>
    <col min="7" max="7" width="10.58203125" style="49" bestFit="1" customWidth="1"/>
    <col min="8" max="16384" width="8.58203125" style="49"/>
  </cols>
  <sheetData>
    <row r="3" spans="2:23" ht="15.5" x14ac:dyDescent="0.35">
      <c r="J3" s="108" t="s">
        <v>119</v>
      </c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</row>
    <row r="12" spans="2:23" ht="15" thickBot="1" x14ac:dyDescent="0.4"/>
    <row r="13" spans="2:23" ht="15" thickBot="1" x14ac:dyDescent="0.4">
      <c r="B13" s="69"/>
      <c r="C13" s="69"/>
      <c r="D13" s="69"/>
      <c r="E13" s="69"/>
      <c r="F13" s="69"/>
      <c r="G13" s="70" t="s">
        <v>12</v>
      </c>
    </row>
    <row r="14" spans="2:23" ht="15" thickBot="1" x14ac:dyDescent="0.4">
      <c r="B14" s="69" t="s">
        <v>13</v>
      </c>
      <c r="C14" s="69" t="s">
        <v>14</v>
      </c>
      <c r="D14" s="69" t="s">
        <v>15</v>
      </c>
      <c r="E14" s="69" t="s">
        <v>16</v>
      </c>
      <c r="F14" s="69" t="s">
        <v>108</v>
      </c>
      <c r="G14" s="71" t="s">
        <v>109</v>
      </c>
    </row>
    <row r="15" spans="2:23" ht="15" thickBot="1" x14ac:dyDescent="0.4">
      <c r="B15" s="72" t="s">
        <v>17</v>
      </c>
      <c r="C15" s="73">
        <v>68170</v>
      </c>
      <c r="D15" s="73">
        <v>23006</v>
      </c>
      <c r="E15" s="73">
        <v>6579</v>
      </c>
      <c r="F15" s="74">
        <v>13.9</v>
      </c>
      <c r="G15" s="73">
        <v>91176</v>
      </c>
    </row>
    <row r="16" spans="2:23" ht="15" thickBot="1" x14ac:dyDescent="0.4">
      <c r="B16" s="72" t="s">
        <v>18</v>
      </c>
      <c r="C16" s="73">
        <v>31551</v>
      </c>
      <c r="D16" s="73">
        <v>23135</v>
      </c>
      <c r="E16" s="73">
        <v>4257</v>
      </c>
      <c r="F16" s="74">
        <v>12.8</v>
      </c>
      <c r="G16" s="73">
        <v>54686</v>
      </c>
    </row>
    <row r="17" spans="2:7" ht="15" thickBot="1" x14ac:dyDescent="0.4">
      <c r="B17" s="72" t="s">
        <v>19</v>
      </c>
      <c r="C17" s="73">
        <v>45838</v>
      </c>
      <c r="D17" s="73">
        <v>98081</v>
      </c>
      <c r="E17" s="73">
        <v>11963</v>
      </c>
      <c r="F17" s="74">
        <v>12</v>
      </c>
      <c r="G17" s="73">
        <v>143919</v>
      </c>
    </row>
    <row r="18" spans="2:7" ht="15" thickBot="1" x14ac:dyDescent="0.4">
      <c r="B18" s="72" t="s">
        <v>20</v>
      </c>
      <c r="C18" s="73">
        <v>76548</v>
      </c>
      <c r="D18" s="73">
        <v>114092</v>
      </c>
      <c r="E18" s="73">
        <v>18664</v>
      </c>
      <c r="F18" s="74">
        <v>10.199999999999999</v>
      </c>
      <c r="G18" s="73">
        <v>190640</v>
      </c>
    </row>
    <row r="19" spans="2:7" ht="15" thickBot="1" x14ac:dyDescent="0.4">
      <c r="B19" s="72" t="s">
        <v>21</v>
      </c>
      <c r="C19" s="73">
        <v>98410</v>
      </c>
      <c r="D19" s="73">
        <v>96909</v>
      </c>
      <c r="E19" s="73">
        <v>14477</v>
      </c>
      <c r="F19" s="74">
        <v>13.5</v>
      </c>
      <c r="G19" s="73">
        <v>195319</v>
      </c>
    </row>
    <row r="20" spans="2:7" ht="15" thickBot="1" x14ac:dyDescent="0.4">
      <c r="B20" s="72" t="s">
        <v>22</v>
      </c>
      <c r="C20" s="73">
        <v>20995</v>
      </c>
      <c r="D20" s="73">
        <v>27889</v>
      </c>
      <c r="E20" s="73">
        <v>7378</v>
      </c>
      <c r="F20" s="74">
        <v>6.6</v>
      </c>
      <c r="G20" s="73">
        <v>48884</v>
      </c>
    </row>
    <row r="21" spans="2:7" ht="15" thickBot="1" x14ac:dyDescent="0.4">
      <c r="B21" s="72" t="s">
        <v>23</v>
      </c>
      <c r="C21" s="73">
        <v>58234</v>
      </c>
      <c r="D21" s="73">
        <v>56414</v>
      </c>
      <c r="E21" s="73">
        <v>8595</v>
      </c>
      <c r="F21" s="74">
        <v>13.3</v>
      </c>
      <c r="G21" s="73">
        <v>114648</v>
      </c>
    </row>
    <row r="22" spans="2:7" ht="15" thickBot="1" x14ac:dyDescent="0.4">
      <c r="B22" s="72" t="s">
        <v>24</v>
      </c>
      <c r="C22" s="73">
        <v>38186</v>
      </c>
      <c r="D22" s="73">
        <v>38241</v>
      </c>
      <c r="E22" s="73">
        <v>7134</v>
      </c>
      <c r="F22" s="74">
        <v>10.7</v>
      </c>
      <c r="G22" s="73">
        <v>76427</v>
      </c>
    </row>
    <row r="23" spans="2:7" ht="15" thickBot="1" x14ac:dyDescent="0.4">
      <c r="B23" s="72" t="s">
        <v>25</v>
      </c>
      <c r="C23" s="73">
        <v>20218</v>
      </c>
      <c r="D23" s="73">
        <v>20573</v>
      </c>
      <c r="E23" s="73">
        <v>4601</v>
      </c>
      <c r="F23" s="74">
        <v>8.9</v>
      </c>
      <c r="G23" s="73">
        <v>40791</v>
      </c>
    </row>
    <row r="24" spans="2:7" ht="15" thickBot="1" x14ac:dyDescent="0.4">
      <c r="B24" s="72" t="s">
        <v>26</v>
      </c>
      <c r="C24" s="73">
        <v>44064</v>
      </c>
      <c r="D24" s="73">
        <v>47741</v>
      </c>
      <c r="E24" s="73">
        <v>9697</v>
      </c>
      <c r="F24" s="74">
        <v>9.5</v>
      </c>
      <c r="G24" s="73">
        <v>91805</v>
      </c>
    </row>
    <row r="25" spans="2:7" ht="15" thickBot="1" x14ac:dyDescent="0.4">
      <c r="B25" s="72" t="s">
        <v>27</v>
      </c>
      <c r="C25" s="73">
        <v>20866</v>
      </c>
      <c r="D25" s="73">
        <v>39310</v>
      </c>
      <c r="E25" s="73">
        <v>6428</v>
      </c>
      <c r="F25" s="74">
        <v>9.4</v>
      </c>
      <c r="G25" s="73">
        <v>60176</v>
      </c>
    </row>
    <row r="26" spans="2:7" ht="15" thickBot="1" x14ac:dyDescent="0.4">
      <c r="B26" s="72" t="s">
        <v>28</v>
      </c>
      <c r="C26" s="73">
        <v>21470</v>
      </c>
      <c r="D26" s="73">
        <v>26105</v>
      </c>
      <c r="E26" s="73">
        <v>7951</v>
      </c>
      <c r="F26" s="74">
        <v>6</v>
      </c>
      <c r="G26" s="73">
        <v>47575</v>
      </c>
    </row>
    <row r="27" spans="2:7" ht="15" thickBot="1" x14ac:dyDescent="0.4">
      <c r="B27" s="72" t="s">
        <v>29</v>
      </c>
      <c r="C27" s="73">
        <v>16422</v>
      </c>
      <c r="D27" s="73">
        <v>23524</v>
      </c>
      <c r="E27" s="73">
        <v>5643</v>
      </c>
      <c r="F27" s="74">
        <v>7.1</v>
      </c>
      <c r="G27" s="73">
        <v>39946</v>
      </c>
    </row>
    <row r="28" spans="2:7" ht="15" thickBot="1" x14ac:dyDescent="0.4">
      <c r="B28" s="72" t="s">
        <v>30</v>
      </c>
      <c r="C28" s="73">
        <v>116602</v>
      </c>
      <c r="D28" s="73">
        <v>111127</v>
      </c>
      <c r="E28" s="73">
        <v>10639</v>
      </c>
      <c r="F28" s="74">
        <v>21.4</v>
      </c>
      <c r="G28" s="73">
        <v>227729</v>
      </c>
    </row>
    <row r="29" spans="2:7" ht="15" thickBot="1" x14ac:dyDescent="0.4">
      <c r="B29" s="72" t="s">
        <v>31</v>
      </c>
      <c r="C29" s="73">
        <v>15270</v>
      </c>
      <c r="D29" s="73">
        <v>22269</v>
      </c>
      <c r="E29" s="73">
        <v>4897</v>
      </c>
      <c r="F29" s="74">
        <f>G29/E29</f>
        <v>7.6657137022666939</v>
      </c>
      <c r="G29" s="73">
        <v>37539</v>
      </c>
    </row>
    <row r="30" spans="2:7" ht="15" thickBot="1" x14ac:dyDescent="0.4">
      <c r="B30" s="72" t="s">
        <v>32</v>
      </c>
      <c r="C30" s="72">
        <v>31062</v>
      </c>
      <c r="D30" s="72">
        <v>42299</v>
      </c>
      <c r="E30" s="75">
        <v>5422</v>
      </c>
      <c r="F30" s="76">
        <v>13.530247141276282</v>
      </c>
      <c r="G30" s="73">
        <v>73361</v>
      </c>
    </row>
    <row r="31" spans="2:7" ht="15" thickBot="1" x14ac:dyDescent="0.4">
      <c r="B31" s="72" t="s">
        <v>33</v>
      </c>
      <c r="C31" s="73">
        <v>19357</v>
      </c>
      <c r="D31" s="73">
        <v>27180</v>
      </c>
      <c r="E31" s="73">
        <v>4884</v>
      </c>
      <c r="F31" s="77">
        <f>+(C31+D31)/E31</f>
        <v>9.5284602784602779</v>
      </c>
      <c r="G31" s="73">
        <f>C31+D31</f>
        <v>46537</v>
      </c>
    </row>
    <row r="32" spans="2:7" ht="15" thickBot="1" x14ac:dyDescent="0.4">
      <c r="B32" s="72" t="s">
        <v>34</v>
      </c>
      <c r="C32" s="73">
        <v>38430</v>
      </c>
      <c r="D32" s="73">
        <v>33577</v>
      </c>
      <c r="E32" s="73">
        <v>8181</v>
      </c>
      <c r="F32" s="74">
        <v>8.8000000000000007</v>
      </c>
      <c r="G32" s="73">
        <v>72007</v>
      </c>
    </row>
    <row r="33" spans="2:23" ht="15" thickBot="1" x14ac:dyDescent="0.4">
      <c r="B33" s="72">
        <v>2012</v>
      </c>
      <c r="C33" s="73">
        <v>74543</v>
      </c>
      <c r="D33" s="73">
        <v>56271</v>
      </c>
      <c r="E33" s="73">
        <v>8252</v>
      </c>
      <c r="F33" s="74">
        <v>10.462</v>
      </c>
      <c r="G33" s="73">
        <v>130814</v>
      </c>
    </row>
    <row r="34" spans="2:23" ht="15" thickBot="1" x14ac:dyDescent="0.4">
      <c r="B34" s="72">
        <v>2013</v>
      </c>
      <c r="C34" s="73">
        <v>13437</v>
      </c>
      <c r="D34" s="73">
        <v>15639</v>
      </c>
      <c r="E34" s="73">
        <v>2936</v>
      </c>
      <c r="F34" s="74">
        <v>9.9</v>
      </c>
      <c r="G34" s="73">
        <v>29076</v>
      </c>
    </row>
    <row r="35" spans="2:23" ht="19" thickBot="1" x14ac:dyDescent="0.5">
      <c r="B35" s="72">
        <v>2014</v>
      </c>
      <c r="C35" s="73">
        <v>17320</v>
      </c>
      <c r="D35" s="73">
        <v>18805</v>
      </c>
      <c r="E35" s="73">
        <v>3257</v>
      </c>
      <c r="F35" s="74">
        <v>11.1</v>
      </c>
      <c r="G35" s="73">
        <v>36125</v>
      </c>
      <c r="J35" s="96" t="s">
        <v>118</v>
      </c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</row>
    <row r="36" spans="2:23" ht="19" thickBot="1" x14ac:dyDescent="0.5">
      <c r="B36" s="72">
        <v>2015</v>
      </c>
      <c r="C36" s="73">
        <v>21582</v>
      </c>
      <c r="D36" s="73">
        <v>16000</v>
      </c>
      <c r="E36" s="73">
        <v>5442</v>
      </c>
      <c r="F36" s="77">
        <v>7.6</v>
      </c>
      <c r="G36" s="73">
        <v>41515</v>
      </c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</row>
    <row r="37" spans="2:23" ht="15" thickBot="1" x14ac:dyDescent="0.4">
      <c r="B37" s="72">
        <v>2016</v>
      </c>
      <c r="C37" s="73">
        <v>31003</v>
      </c>
      <c r="D37" s="73">
        <v>31905</v>
      </c>
      <c r="E37" s="73">
        <v>4906</v>
      </c>
      <c r="F37" s="77">
        <v>12.82</v>
      </c>
      <c r="G37" s="73">
        <v>62909</v>
      </c>
    </row>
    <row r="38" spans="2:23" ht="15" thickBot="1" x14ac:dyDescent="0.4">
      <c r="B38" s="73">
        <v>2017</v>
      </c>
      <c r="C38" s="73">
        <v>113422</v>
      </c>
      <c r="D38" s="73">
        <v>48941</v>
      </c>
      <c r="E38" s="73">
        <v>7846</v>
      </c>
      <c r="F38" s="77">
        <v>20.69</v>
      </c>
      <c r="G38" s="73">
        <v>162363</v>
      </c>
    </row>
    <row r="45" spans="2:23" ht="15" thickBot="1" x14ac:dyDescent="0.4">
      <c r="D45" s="79">
        <v>58234</v>
      </c>
    </row>
    <row r="46" spans="2:23" ht="15" thickBot="1" x14ac:dyDescent="0.4">
      <c r="D46" s="79">
        <v>38186</v>
      </c>
    </row>
    <row r="47" spans="2:23" ht="15" thickBot="1" x14ac:dyDescent="0.4">
      <c r="D47" s="79">
        <v>20218</v>
      </c>
    </row>
    <row r="48" spans="2:23" ht="15" thickBot="1" x14ac:dyDescent="0.4">
      <c r="D48" s="79">
        <v>44064</v>
      </c>
    </row>
    <row r="49" spans="4:5" ht="15" thickBot="1" x14ac:dyDescent="0.4">
      <c r="D49" s="79">
        <v>20866</v>
      </c>
    </row>
    <row r="50" spans="4:5" ht="15" thickBot="1" x14ac:dyDescent="0.4">
      <c r="D50" s="79">
        <v>21470</v>
      </c>
    </row>
    <row r="51" spans="4:5" ht="15" thickBot="1" x14ac:dyDescent="0.4">
      <c r="D51" s="79">
        <v>16422</v>
      </c>
    </row>
    <row r="52" spans="4:5" ht="15" thickBot="1" x14ac:dyDescent="0.4">
      <c r="D52" s="79">
        <v>116602</v>
      </c>
    </row>
    <row r="53" spans="4:5" ht="15" thickBot="1" x14ac:dyDescent="0.4">
      <c r="D53" s="79">
        <v>15270</v>
      </c>
    </row>
    <row r="54" spans="4:5" ht="15" thickBot="1" x14ac:dyDescent="0.4">
      <c r="D54" s="80">
        <v>31062</v>
      </c>
    </row>
    <row r="55" spans="4:5" ht="15" thickBot="1" x14ac:dyDescent="0.4">
      <c r="D55" s="79">
        <v>19357</v>
      </c>
    </row>
    <row r="56" spans="4:5" ht="15" thickBot="1" x14ac:dyDescent="0.4">
      <c r="D56" s="79">
        <v>38430</v>
      </c>
    </row>
    <row r="57" spans="4:5" ht="15" thickBot="1" x14ac:dyDescent="0.4">
      <c r="D57" s="79">
        <v>74543</v>
      </c>
    </row>
    <row r="58" spans="4:5" ht="15" thickBot="1" x14ac:dyDescent="0.4">
      <c r="D58" s="79">
        <v>13437</v>
      </c>
    </row>
    <row r="59" spans="4:5" ht="15" thickBot="1" x14ac:dyDescent="0.4">
      <c r="D59" s="79">
        <v>17320</v>
      </c>
    </row>
    <row r="60" spans="4:5" ht="15" thickBot="1" x14ac:dyDescent="0.4">
      <c r="D60" s="79">
        <v>21582</v>
      </c>
    </row>
    <row r="61" spans="4:5" ht="15" thickBot="1" x14ac:dyDescent="0.4">
      <c r="D61" s="79">
        <v>21444</v>
      </c>
    </row>
    <row r="62" spans="4:5" x14ac:dyDescent="0.35">
      <c r="D62" s="81">
        <f>SUM(D45:D61)</f>
        <v>588507</v>
      </c>
      <c r="E62" s="49">
        <f>D62/15</f>
        <v>39233.800000000003</v>
      </c>
    </row>
  </sheetData>
  <mergeCells count="2">
    <mergeCell ref="J3:W3"/>
    <mergeCell ref="J36:W3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"/>
  <sheetViews>
    <sheetView zoomScale="90" zoomScaleNormal="90" workbookViewId="0">
      <selection activeCell="A2" sqref="A2"/>
    </sheetView>
  </sheetViews>
  <sheetFormatPr defaultColWidth="8.25" defaultRowHeight="13" x14ac:dyDescent="0.3"/>
  <cols>
    <col min="1" max="1" width="29.08203125" style="57" customWidth="1"/>
    <col min="2" max="2" width="9.08203125" style="57" customWidth="1"/>
    <col min="3" max="3" width="11.25" style="57" customWidth="1"/>
    <col min="4" max="4" width="10.08203125" style="57" customWidth="1"/>
    <col min="5" max="5" width="7" style="57" customWidth="1"/>
    <col min="6" max="6" width="8.33203125" style="57" customWidth="1"/>
    <col min="7" max="7" width="2.25" style="57" customWidth="1"/>
    <col min="8" max="8" width="9" style="57" customWidth="1"/>
    <col min="9" max="9" width="9.5" style="57" customWidth="1"/>
    <col min="10" max="11" width="9" style="57" customWidth="1"/>
    <col min="12" max="16384" width="8.25" style="57"/>
  </cols>
  <sheetData>
    <row r="1" spans="1:11" ht="15.75" customHeight="1" x14ac:dyDescent="0.3">
      <c r="A1" s="56" t="s">
        <v>127</v>
      </c>
      <c r="B1" s="56"/>
    </row>
    <row r="2" spans="1:11" x14ac:dyDescent="0.3">
      <c r="A2" s="99"/>
      <c r="B2" s="99"/>
      <c r="C2" s="42"/>
      <c r="D2" s="42"/>
      <c r="E2" s="42"/>
      <c r="F2" s="42"/>
      <c r="G2" s="42"/>
      <c r="H2" s="42"/>
      <c r="I2" s="99"/>
      <c r="J2" s="99"/>
      <c r="K2" s="42"/>
    </row>
    <row r="3" spans="1:11" s="58" customFormat="1" ht="39" x14ac:dyDescent="0.3">
      <c r="A3" s="59"/>
      <c r="B3" s="100" t="s">
        <v>35</v>
      </c>
      <c r="C3" s="100" t="s">
        <v>37</v>
      </c>
      <c r="D3" s="100" t="s">
        <v>36</v>
      </c>
      <c r="E3" s="100" t="s">
        <v>39</v>
      </c>
      <c r="F3" s="100" t="s">
        <v>38</v>
      </c>
      <c r="G3" s="101"/>
      <c r="H3" s="101" t="s">
        <v>35</v>
      </c>
      <c r="I3" s="100" t="s">
        <v>37</v>
      </c>
      <c r="J3" s="100" t="s">
        <v>36</v>
      </c>
      <c r="K3" s="100" t="s">
        <v>121</v>
      </c>
    </row>
    <row r="4" spans="1:11" s="58" customFormat="1" x14ac:dyDescent="0.3">
      <c r="A4" s="98"/>
      <c r="B4" s="110" t="s">
        <v>120</v>
      </c>
      <c r="C4" s="110"/>
      <c r="D4" s="110"/>
      <c r="E4" s="110"/>
      <c r="F4" s="110"/>
      <c r="G4" s="60"/>
      <c r="H4" s="111" t="s">
        <v>122</v>
      </c>
      <c r="I4" s="111"/>
      <c r="J4" s="111"/>
      <c r="K4" s="111"/>
    </row>
    <row r="5" spans="1:11" s="58" customFormat="1" x14ac:dyDescent="0.3">
      <c r="A5" s="59"/>
      <c r="B5" s="97"/>
      <c r="C5" s="97"/>
      <c r="D5" s="97"/>
      <c r="E5" s="97"/>
      <c r="F5" s="97"/>
      <c r="G5" s="97"/>
      <c r="H5" s="97"/>
      <c r="I5" s="97"/>
      <c r="J5" s="97"/>
      <c r="K5" s="97"/>
    </row>
    <row r="6" spans="1:11" x14ac:dyDescent="0.3">
      <c r="A6" s="104" t="s">
        <v>96</v>
      </c>
      <c r="B6" s="102">
        <v>9071.1</v>
      </c>
      <c r="C6" s="103">
        <v>5279.9</v>
      </c>
      <c r="D6" s="103">
        <v>4054.5</v>
      </c>
      <c r="E6" s="103">
        <f>D6-C6</f>
        <v>-1225.3999999999996</v>
      </c>
      <c r="F6" s="61">
        <f>B6+C6-D6</f>
        <v>10296.5</v>
      </c>
      <c r="G6" s="61"/>
      <c r="H6" s="62">
        <v>2.1</v>
      </c>
      <c r="I6" s="63">
        <v>2.5</v>
      </c>
      <c r="J6" s="63">
        <v>2.8</v>
      </c>
      <c r="K6" s="63">
        <v>2</v>
      </c>
    </row>
    <row r="7" spans="1:11" x14ac:dyDescent="0.3">
      <c r="A7" s="104" t="s">
        <v>93</v>
      </c>
      <c r="B7" s="102"/>
      <c r="C7" s="103"/>
      <c r="D7" s="103"/>
      <c r="E7" s="103"/>
      <c r="F7" s="61"/>
      <c r="G7" s="61"/>
      <c r="H7" s="62"/>
      <c r="I7" s="63"/>
      <c r="J7" s="63"/>
      <c r="K7" s="63"/>
    </row>
    <row r="8" spans="1:11" x14ac:dyDescent="0.3">
      <c r="A8" s="105" t="s">
        <v>123</v>
      </c>
      <c r="B8" s="102">
        <v>2586.6</v>
      </c>
      <c r="C8" s="102">
        <v>1949.1</v>
      </c>
      <c r="D8" s="102">
        <v>1636.4</v>
      </c>
      <c r="E8" s="103">
        <f>D8-C8</f>
        <v>-312.69999999999982</v>
      </c>
      <c r="F8" s="61">
        <f t="shared" ref="F8:F14" si="0">B8+C8-D8</f>
        <v>2899.2999999999997</v>
      </c>
      <c r="G8" s="61"/>
      <c r="H8" s="63">
        <v>-0.3</v>
      </c>
      <c r="I8" s="63">
        <v>-1.1000000000000001</v>
      </c>
      <c r="J8" s="63">
        <v>5.2</v>
      </c>
      <c r="K8" s="63">
        <v>-3.6</v>
      </c>
    </row>
    <row r="9" spans="1:11" x14ac:dyDescent="0.3">
      <c r="A9" s="105" t="s">
        <v>124</v>
      </c>
      <c r="B9" s="102">
        <v>1549</v>
      </c>
      <c r="C9" s="103">
        <v>105.6</v>
      </c>
      <c r="D9" s="103">
        <v>789.6</v>
      </c>
      <c r="E9" s="103">
        <f t="shared" ref="E9:E14" si="1">D9-C9</f>
        <v>684</v>
      </c>
      <c r="F9" s="61">
        <f t="shared" si="0"/>
        <v>864.99999999999989</v>
      </c>
      <c r="G9" s="61"/>
      <c r="H9" s="63">
        <v>4.5999999999999996</v>
      </c>
      <c r="I9" s="63">
        <v>64.900000000000006</v>
      </c>
      <c r="J9" s="63">
        <v>-1.1000000000000001</v>
      </c>
      <c r="K9" s="63">
        <v>15.9</v>
      </c>
    </row>
    <row r="10" spans="1:11" x14ac:dyDescent="0.3">
      <c r="A10" s="105" t="s">
        <v>125</v>
      </c>
      <c r="B10" s="102">
        <v>4495.7</v>
      </c>
      <c r="C10" s="102">
        <v>3143.9</v>
      </c>
      <c r="D10" s="102">
        <v>1551.2</v>
      </c>
      <c r="E10" s="103">
        <f t="shared" si="1"/>
        <v>-1592.7</v>
      </c>
      <c r="F10" s="61">
        <f t="shared" si="0"/>
        <v>6088.4000000000005</v>
      </c>
      <c r="G10" s="61"/>
      <c r="H10" s="63">
        <v>2.8</v>
      </c>
      <c r="I10" s="63">
        <v>3</v>
      </c>
      <c r="J10" s="63">
        <v>2.1</v>
      </c>
      <c r="K10" s="63">
        <v>3.1</v>
      </c>
    </row>
    <row r="11" spans="1:11" x14ac:dyDescent="0.3">
      <c r="A11" s="105" t="s">
        <v>126</v>
      </c>
      <c r="B11" s="102">
        <v>439.9</v>
      </c>
      <c r="C11" s="103">
        <v>81.3</v>
      </c>
      <c r="D11" s="103">
        <v>77.3</v>
      </c>
      <c r="E11" s="103">
        <f t="shared" si="1"/>
        <v>-4</v>
      </c>
      <c r="F11" s="61">
        <f t="shared" si="0"/>
        <v>443.89999999999992</v>
      </c>
      <c r="G11" s="61"/>
      <c r="H11" s="63">
        <v>-0.2</v>
      </c>
      <c r="I11" s="63">
        <v>23.5</v>
      </c>
      <c r="J11" s="63">
        <v>9.8000000000000007</v>
      </c>
      <c r="K11" s="63">
        <v>1.8</v>
      </c>
    </row>
    <row r="12" spans="1:11" x14ac:dyDescent="0.3">
      <c r="A12" s="106"/>
      <c r="B12" s="102"/>
      <c r="C12" s="103"/>
      <c r="D12" s="103"/>
      <c r="E12" s="103"/>
      <c r="F12" s="61"/>
      <c r="G12" s="61"/>
      <c r="H12" s="63"/>
      <c r="I12" s="63"/>
      <c r="J12" s="63"/>
      <c r="K12" s="63"/>
    </row>
    <row r="13" spans="1:11" x14ac:dyDescent="0.3">
      <c r="A13" s="104" t="s">
        <v>94</v>
      </c>
      <c r="B13" s="102">
        <v>388.3</v>
      </c>
      <c r="C13" s="103">
        <v>3207.5</v>
      </c>
      <c r="D13" s="103">
        <v>122.2</v>
      </c>
      <c r="E13" s="103">
        <f t="shared" si="1"/>
        <v>-3085.3</v>
      </c>
      <c r="F13" s="61">
        <f t="shared" si="0"/>
        <v>3473.6000000000004</v>
      </c>
      <c r="G13" s="61"/>
      <c r="H13" s="63">
        <v>-1.1000000000000001</v>
      </c>
      <c r="I13" s="63">
        <v>0</v>
      </c>
      <c r="J13" s="63">
        <v>35.9</v>
      </c>
      <c r="K13" s="63">
        <v>-1.1000000000000001</v>
      </c>
    </row>
    <row r="14" spans="1:11" x14ac:dyDescent="0.3">
      <c r="A14" s="104" t="s">
        <v>95</v>
      </c>
      <c r="B14" s="102">
        <v>6506.1</v>
      </c>
      <c r="C14" s="103">
        <v>354.6</v>
      </c>
      <c r="D14" s="103">
        <v>1866.8</v>
      </c>
      <c r="E14" s="103">
        <f t="shared" si="1"/>
        <v>1512.1999999999998</v>
      </c>
      <c r="F14" s="61">
        <f t="shared" si="0"/>
        <v>4993.9000000000005</v>
      </c>
      <c r="G14" s="61"/>
      <c r="H14" s="63">
        <v>0.6</v>
      </c>
      <c r="I14" s="63">
        <v>0.5</v>
      </c>
      <c r="J14" s="63">
        <v>-3.4</v>
      </c>
      <c r="K14" s="63">
        <v>2.2000000000000002</v>
      </c>
    </row>
    <row r="15" spans="1:11" x14ac:dyDescent="0.3">
      <c r="A15" s="64"/>
      <c r="B15" s="65"/>
      <c r="C15" s="66"/>
      <c r="D15" s="66"/>
      <c r="E15" s="66"/>
      <c r="F15" s="66"/>
      <c r="G15" s="66"/>
      <c r="H15" s="66"/>
      <c r="I15" s="66"/>
      <c r="J15" s="66"/>
      <c r="K15" s="66"/>
    </row>
    <row r="17" spans="1:11" x14ac:dyDescent="0.3">
      <c r="A17" s="67" t="s">
        <v>107</v>
      </c>
    </row>
    <row r="20" spans="1:11" x14ac:dyDescent="0.3">
      <c r="B20" s="68"/>
      <c r="C20" s="68"/>
      <c r="D20" s="68"/>
      <c r="E20" s="68"/>
      <c r="F20" s="68"/>
      <c r="G20" s="68"/>
      <c r="H20" s="68"/>
      <c r="I20" s="68"/>
      <c r="J20" s="68"/>
      <c r="K20" s="68"/>
    </row>
    <row r="21" spans="1:11" x14ac:dyDescent="0.3">
      <c r="B21" s="68"/>
    </row>
  </sheetData>
  <mergeCells count="2">
    <mergeCell ref="B4:F4"/>
    <mergeCell ref="H4:K4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8"/>
  <sheetViews>
    <sheetView topLeftCell="K1" zoomScale="90" zoomScaleNormal="90" workbookViewId="0">
      <selection activeCell="R23" sqref="R23"/>
    </sheetView>
  </sheetViews>
  <sheetFormatPr defaultColWidth="8.58203125" defaultRowHeight="14.5" x14ac:dyDescent="0.35"/>
  <cols>
    <col min="1" max="1" width="17.33203125" style="49" bestFit="1" customWidth="1"/>
    <col min="2" max="2" width="17.58203125" style="49" bestFit="1" customWidth="1"/>
    <col min="3" max="3" width="20.08203125" style="49" bestFit="1" customWidth="1"/>
    <col min="4" max="4" width="17.58203125" style="49" bestFit="1" customWidth="1"/>
    <col min="5" max="5" width="14.83203125" style="49" bestFit="1" customWidth="1"/>
    <col min="6" max="6" width="20.08203125" style="49" bestFit="1" customWidth="1"/>
    <col min="7" max="7" width="17.08203125" style="49" bestFit="1" customWidth="1"/>
    <col min="8" max="10" width="8.58203125" style="49"/>
    <col min="11" max="11" width="7.08203125" style="49" bestFit="1" customWidth="1"/>
    <col min="12" max="16384" width="8.58203125" style="49"/>
  </cols>
  <sheetData>
    <row r="1" spans="1:19" x14ac:dyDescent="0.35">
      <c r="A1" s="112" t="s">
        <v>105</v>
      </c>
      <c r="B1" s="112"/>
      <c r="C1" s="112"/>
      <c r="D1" s="112"/>
      <c r="K1" s="2" t="s">
        <v>132</v>
      </c>
    </row>
    <row r="2" spans="1:19" x14ac:dyDescent="0.35">
      <c r="A2" s="1" t="s">
        <v>40</v>
      </c>
      <c r="B2" s="1" t="s">
        <v>41</v>
      </c>
      <c r="C2" s="1" t="s">
        <v>42</v>
      </c>
      <c r="D2" s="1" t="s">
        <v>43</v>
      </c>
    </row>
    <row r="3" spans="1:19" x14ac:dyDescent="0.35">
      <c r="A3" s="50" t="s">
        <v>44</v>
      </c>
      <c r="B3" s="50">
        <v>2.9149385145987901</v>
      </c>
      <c r="C3" s="50">
        <v>7.6518725348023597</v>
      </c>
      <c r="D3" s="51">
        <v>2.9063947668241998</v>
      </c>
      <c r="K3" s="118" t="s">
        <v>133</v>
      </c>
      <c r="S3" s="118" t="s">
        <v>131</v>
      </c>
    </row>
    <row r="4" spans="1:19" x14ac:dyDescent="0.35">
      <c r="A4" s="50" t="s">
        <v>45</v>
      </c>
      <c r="B4" s="50">
        <v>3.3951625760063902</v>
      </c>
      <c r="C4" s="50">
        <v>7.6518725348023597</v>
      </c>
      <c r="D4" s="51">
        <v>3.3916966455968902</v>
      </c>
    </row>
    <row r="5" spans="1:19" x14ac:dyDescent="0.35">
      <c r="A5" s="50" t="s">
        <v>46</v>
      </c>
      <c r="B5" s="50">
        <v>3.7537667907133598</v>
      </c>
      <c r="C5" s="50">
        <v>7.6518725348023597</v>
      </c>
      <c r="D5" s="51">
        <v>3.7496313433606798</v>
      </c>
    </row>
    <row r="6" spans="1:19" ht="15.5" x14ac:dyDescent="0.35">
      <c r="A6" s="50" t="s">
        <v>47</v>
      </c>
      <c r="B6" s="50">
        <v>4.0617980196532004</v>
      </c>
      <c r="C6" s="50">
        <v>7.6518725348023597</v>
      </c>
      <c r="D6" s="51">
        <v>4.0532532857981298</v>
      </c>
      <c r="I6" s="3"/>
    </row>
    <row r="7" spans="1:19" x14ac:dyDescent="0.35">
      <c r="A7" s="50" t="s">
        <v>48</v>
      </c>
      <c r="B7" s="50">
        <v>4.5450873664030897</v>
      </c>
      <c r="C7" s="50">
        <v>7.6518725348023597</v>
      </c>
      <c r="D7" s="51">
        <v>4.5271924158927002</v>
      </c>
    </row>
    <row r="8" spans="1:19" x14ac:dyDescent="0.35">
      <c r="A8" s="50" t="s">
        <v>49</v>
      </c>
      <c r="B8" s="50">
        <v>5.0832299850425802</v>
      </c>
      <c r="C8" s="50">
        <v>7.6518725348023597</v>
      </c>
      <c r="D8" s="51">
        <v>5.0723199397276497</v>
      </c>
    </row>
    <row r="9" spans="1:19" x14ac:dyDescent="0.35">
      <c r="A9" s="50" t="s">
        <v>50</v>
      </c>
      <c r="B9" s="50">
        <v>5.1799919591757604</v>
      </c>
      <c r="C9" s="50">
        <v>7.6518725348023597</v>
      </c>
      <c r="D9" s="51">
        <v>5.1764687364939101</v>
      </c>
    </row>
    <row r="10" spans="1:19" x14ac:dyDescent="0.35">
      <c r="A10" s="50" t="s">
        <v>51</v>
      </c>
      <c r="B10" s="50">
        <v>5.6334918942320202</v>
      </c>
      <c r="C10" s="50">
        <v>7.6518725348023597</v>
      </c>
      <c r="D10" s="51">
        <v>5.6261759736177401</v>
      </c>
    </row>
    <row r="11" spans="1:19" x14ac:dyDescent="0.35">
      <c r="A11" s="50" t="s">
        <v>52</v>
      </c>
      <c r="B11" s="50">
        <v>6.8639775670452998</v>
      </c>
      <c r="C11" s="50">
        <v>7.6518725348023597</v>
      </c>
      <c r="D11" s="51">
        <v>6.8475858481435798</v>
      </c>
    </row>
    <row r="12" spans="1:19" x14ac:dyDescent="0.35">
      <c r="A12" s="50" t="s">
        <v>53</v>
      </c>
      <c r="B12" s="50">
        <v>7.1039263726375603</v>
      </c>
      <c r="C12" s="50">
        <v>7.6518725348023597</v>
      </c>
      <c r="D12" s="51">
        <v>7.0966537098743201</v>
      </c>
    </row>
    <row r="13" spans="1:19" x14ac:dyDescent="0.35">
      <c r="A13" s="50" t="s">
        <v>54</v>
      </c>
      <c r="B13" s="50">
        <v>7.1991064581402302</v>
      </c>
      <c r="C13" s="50">
        <v>7.6518725348023597</v>
      </c>
      <c r="D13" s="51">
        <v>7.1881018860463399</v>
      </c>
    </row>
    <row r="14" spans="1:19" x14ac:dyDescent="0.35">
      <c r="A14" s="50" t="s">
        <v>55</v>
      </c>
      <c r="B14" s="50">
        <v>7.2006474483805496</v>
      </c>
      <c r="C14" s="50">
        <v>7.6518725348023597</v>
      </c>
      <c r="D14" s="51">
        <v>7.1838484074670204</v>
      </c>
    </row>
    <row r="15" spans="1:19" x14ac:dyDescent="0.35">
      <c r="A15" s="50" t="s">
        <v>56</v>
      </c>
      <c r="B15" s="50">
        <v>8.2997314989903508</v>
      </c>
      <c r="C15" s="50">
        <v>7.6518725348023597</v>
      </c>
      <c r="D15" s="51">
        <v>8.2956889094702309</v>
      </c>
    </row>
    <row r="16" spans="1:19" x14ac:dyDescent="0.35">
      <c r="A16" s="50" t="s">
        <v>57</v>
      </c>
      <c r="B16" s="50">
        <v>8.3710036470655904</v>
      </c>
      <c r="C16" s="50">
        <v>7.6518725348023597</v>
      </c>
      <c r="D16" s="51">
        <v>8.3498513610014893</v>
      </c>
    </row>
    <row r="17" spans="1:11" x14ac:dyDescent="0.35">
      <c r="A17" s="50" t="s">
        <v>58</v>
      </c>
      <c r="B17" s="50">
        <v>8.4044626586453592</v>
      </c>
      <c r="C17" s="50">
        <v>7.6518725348023597</v>
      </c>
      <c r="D17" s="51">
        <v>8.3861259612008698</v>
      </c>
    </row>
    <row r="18" spans="1:11" x14ac:dyDescent="0.35">
      <c r="A18" s="50" t="s">
        <v>59</v>
      </c>
      <c r="B18" s="50">
        <v>8.9202942669228396</v>
      </c>
      <c r="C18" s="50">
        <v>7.6518725348023597</v>
      </c>
      <c r="D18" s="51">
        <v>8.8835141247918106</v>
      </c>
    </row>
    <row r="19" spans="1:11" x14ac:dyDescent="0.35">
      <c r="A19" s="50" t="s">
        <v>60</v>
      </c>
      <c r="B19" s="50">
        <v>9.8715614624225694</v>
      </c>
      <c r="C19" s="50">
        <v>7.6518725348023597</v>
      </c>
      <c r="D19" s="51">
        <v>9.8512741078627908</v>
      </c>
    </row>
    <row r="20" spans="1:11" x14ac:dyDescent="0.35">
      <c r="A20" s="50" t="s">
        <v>61</v>
      </c>
      <c r="B20" s="50">
        <v>10.3627043133645</v>
      </c>
      <c r="C20" s="50">
        <v>7.6518725348023597</v>
      </c>
      <c r="D20" s="51">
        <v>10.342172087962499</v>
      </c>
    </row>
    <row r="21" spans="1:11" x14ac:dyDescent="0.35">
      <c r="A21" s="50" t="s">
        <v>62</v>
      </c>
      <c r="B21" s="50">
        <v>12.353992486833601</v>
      </c>
      <c r="C21" s="50">
        <v>7.6518725348023597</v>
      </c>
      <c r="D21" s="51">
        <v>12.292126999374901</v>
      </c>
    </row>
    <row r="22" spans="1:11" x14ac:dyDescent="0.35">
      <c r="A22" s="50" t="s">
        <v>63</v>
      </c>
      <c r="B22" s="50">
        <v>12.988892336989499</v>
      </c>
      <c r="C22" s="50">
        <v>7.6518725348023597</v>
      </c>
      <c r="D22" s="51">
        <v>12.963619418322301</v>
      </c>
    </row>
    <row r="23" spans="1:11" x14ac:dyDescent="0.35">
      <c r="K23" s="49" t="s">
        <v>128</v>
      </c>
    </row>
    <row r="27" spans="1:11" x14ac:dyDescent="0.35">
      <c r="A27" s="112" t="s">
        <v>64</v>
      </c>
      <c r="B27" s="112"/>
      <c r="C27" s="112"/>
      <c r="D27" s="112"/>
      <c r="E27" s="112"/>
      <c r="F27" s="112"/>
      <c r="G27" s="112"/>
      <c r="H27" s="112"/>
    </row>
    <row r="28" spans="1:11" x14ac:dyDescent="0.35">
      <c r="A28" s="1" t="s">
        <v>40</v>
      </c>
      <c r="B28" s="1" t="s">
        <v>65</v>
      </c>
      <c r="C28" s="1" t="s">
        <v>66</v>
      </c>
      <c r="D28" s="1" t="s">
        <v>67</v>
      </c>
      <c r="E28" s="1" t="s">
        <v>68</v>
      </c>
      <c r="F28" s="1" t="s">
        <v>69</v>
      </c>
      <c r="G28" s="1" t="s">
        <v>70</v>
      </c>
      <c r="H28" s="1" t="s">
        <v>71</v>
      </c>
    </row>
    <row r="29" spans="1:11" x14ac:dyDescent="0.35">
      <c r="A29" s="50" t="s">
        <v>56</v>
      </c>
      <c r="B29" s="50">
        <v>44982.83</v>
      </c>
      <c r="C29" s="50">
        <v>2306253</v>
      </c>
      <c r="D29" s="50">
        <v>44960.92</v>
      </c>
      <c r="E29" s="52">
        <f t="shared" ref="E29:E48" si="0">100*(B29-D29)/D29</f>
        <v>4.8731209236829436E-2</v>
      </c>
      <c r="F29" s="51">
        <v>2301042</v>
      </c>
      <c r="G29" s="52">
        <f t="shared" ref="G29:G48" si="1">100*(C29-F29)/F29</f>
        <v>0.22646261997825334</v>
      </c>
      <c r="H29" s="50">
        <f>+B29-D29</f>
        <v>21.910000000003492</v>
      </c>
    </row>
    <row r="30" spans="1:11" x14ac:dyDescent="0.35">
      <c r="A30" s="50" t="s">
        <v>50</v>
      </c>
      <c r="B30" s="50">
        <v>78128.69</v>
      </c>
      <c r="C30" s="50">
        <v>2306253</v>
      </c>
      <c r="D30" s="50">
        <v>78075.55</v>
      </c>
      <c r="E30" s="52">
        <f t="shared" si="0"/>
        <v>6.8062280701191885E-2</v>
      </c>
      <c r="F30" s="51">
        <v>2301042</v>
      </c>
      <c r="G30" s="52">
        <f t="shared" si="1"/>
        <v>0.22646261997825334</v>
      </c>
      <c r="H30" s="50">
        <f t="shared" ref="H30:H48" si="2">+B30-D30</f>
        <v>53.139999999999418</v>
      </c>
    </row>
    <row r="31" spans="1:11" x14ac:dyDescent="0.35">
      <c r="A31" s="50" t="s">
        <v>45</v>
      </c>
      <c r="B31" s="50">
        <v>33922.92</v>
      </c>
      <c r="C31" s="50">
        <v>2306253</v>
      </c>
      <c r="D31" s="50">
        <v>33888.29</v>
      </c>
      <c r="E31" s="52">
        <f t="shared" si="0"/>
        <v>0.1021886911378455</v>
      </c>
      <c r="F31" s="51">
        <v>2301042</v>
      </c>
      <c r="G31" s="52">
        <f t="shared" si="1"/>
        <v>0.22646261997825334</v>
      </c>
      <c r="H31" s="50">
        <f t="shared" si="2"/>
        <v>34.629999999997381</v>
      </c>
    </row>
    <row r="32" spans="1:11" x14ac:dyDescent="0.35">
      <c r="A32" s="50" t="s">
        <v>53</v>
      </c>
      <c r="B32" s="50">
        <v>163301.18</v>
      </c>
      <c r="C32" s="50">
        <v>2306253</v>
      </c>
      <c r="D32" s="50">
        <v>163134</v>
      </c>
      <c r="E32" s="52">
        <f t="shared" si="0"/>
        <v>0.10248016967645801</v>
      </c>
      <c r="F32" s="51">
        <v>2301042</v>
      </c>
      <c r="G32" s="52">
        <f t="shared" si="1"/>
        <v>0.22646261997825334</v>
      </c>
      <c r="H32" s="50">
        <f t="shared" si="2"/>
        <v>167.17999999999302</v>
      </c>
    </row>
    <row r="33" spans="1:8" x14ac:dyDescent="0.35">
      <c r="A33" s="50" t="s">
        <v>46</v>
      </c>
      <c r="B33" s="50">
        <v>90534.51</v>
      </c>
      <c r="C33" s="50">
        <v>2306253</v>
      </c>
      <c r="D33" s="50">
        <v>90434.77</v>
      </c>
      <c r="E33" s="52">
        <f t="shared" si="0"/>
        <v>0.11028943845380564</v>
      </c>
      <c r="F33" s="51">
        <v>2301042</v>
      </c>
      <c r="G33" s="52">
        <f t="shared" si="1"/>
        <v>0.22646261997825334</v>
      </c>
      <c r="H33" s="50">
        <f t="shared" si="2"/>
        <v>99.739999999990687</v>
      </c>
    </row>
    <row r="34" spans="1:8" x14ac:dyDescent="0.35">
      <c r="A34" s="50" t="s">
        <v>51</v>
      </c>
      <c r="B34" s="50">
        <v>47626.47</v>
      </c>
      <c r="C34" s="50">
        <v>2306253</v>
      </c>
      <c r="D34" s="50">
        <v>47564.62</v>
      </c>
      <c r="E34" s="52">
        <f t="shared" si="0"/>
        <v>0.13003362583365227</v>
      </c>
      <c r="F34" s="51">
        <v>2301042</v>
      </c>
      <c r="G34" s="52">
        <f t="shared" si="1"/>
        <v>0.22646261997825334</v>
      </c>
      <c r="H34" s="50">
        <f t="shared" si="2"/>
        <v>61.849999999998545</v>
      </c>
    </row>
    <row r="35" spans="1:8" x14ac:dyDescent="0.35">
      <c r="A35" s="50" t="s">
        <v>54</v>
      </c>
      <c r="B35" s="50">
        <v>185156.05</v>
      </c>
      <c r="C35" s="50">
        <v>2306253</v>
      </c>
      <c r="D35" s="50">
        <v>184873.02</v>
      </c>
      <c r="E35" s="52">
        <f t="shared" si="0"/>
        <v>0.15309426978582319</v>
      </c>
      <c r="F35" s="51">
        <v>2301042</v>
      </c>
      <c r="G35" s="52">
        <f t="shared" si="1"/>
        <v>0.22646261997825334</v>
      </c>
      <c r="H35" s="50">
        <f t="shared" si="2"/>
        <v>283.02999999999884</v>
      </c>
    </row>
    <row r="36" spans="1:8" x14ac:dyDescent="0.35">
      <c r="A36" s="50" t="s">
        <v>63</v>
      </c>
      <c r="B36" s="50">
        <v>310155.57999999903</v>
      </c>
      <c r="C36" s="50">
        <v>2306253</v>
      </c>
      <c r="D36" s="50">
        <v>309552.09999999998</v>
      </c>
      <c r="E36" s="52">
        <f t="shared" si="0"/>
        <v>0.19495264286659664</v>
      </c>
      <c r="F36" s="51">
        <v>2301042</v>
      </c>
      <c r="G36" s="52">
        <f t="shared" si="1"/>
        <v>0.22646261997825334</v>
      </c>
      <c r="H36" s="50">
        <f t="shared" si="2"/>
        <v>603.47999999905005</v>
      </c>
    </row>
    <row r="37" spans="1:8" x14ac:dyDescent="0.35">
      <c r="A37" s="50" t="s">
        <v>61</v>
      </c>
      <c r="B37" s="50">
        <v>140923.56</v>
      </c>
      <c r="C37" s="50">
        <v>2306253</v>
      </c>
      <c r="D37" s="50">
        <v>140644.34</v>
      </c>
      <c r="E37" s="52">
        <f t="shared" si="0"/>
        <v>0.19852914095227805</v>
      </c>
      <c r="F37" s="51">
        <v>2301042</v>
      </c>
      <c r="G37" s="52">
        <f t="shared" si="1"/>
        <v>0.22646261997825334</v>
      </c>
      <c r="H37" s="50">
        <f t="shared" si="2"/>
        <v>279.22000000000116</v>
      </c>
    </row>
    <row r="38" spans="1:8" x14ac:dyDescent="0.35">
      <c r="A38" s="50" t="s">
        <v>60</v>
      </c>
      <c r="B38" s="50">
        <v>221645.21</v>
      </c>
      <c r="C38" s="50">
        <v>2306253</v>
      </c>
      <c r="D38" s="50">
        <v>221189.7</v>
      </c>
      <c r="E38" s="52">
        <f t="shared" si="0"/>
        <v>0.20593635237082927</v>
      </c>
      <c r="F38" s="51">
        <v>2301042</v>
      </c>
      <c r="G38" s="52">
        <f t="shared" si="1"/>
        <v>0.22646261997825334</v>
      </c>
      <c r="H38" s="50">
        <f t="shared" si="2"/>
        <v>455.50999999998021</v>
      </c>
    </row>
    <row r="39" spans="1:8" x14ac:dyDescent="0.35">
      <c r="A39" s="50" t="s">
        <v>47</v>
      </c>
      <c r="B39" s="50">
        <v>18035.04</v>
      </c>
      <c r="C39" s="50">
        <v>2306253</v>
      </c>
      <c r="D39" s="50">
        <v>17997.099999999999</v>
      </c>
      <c r="E39" s="52">
        <f t="shared" si="0"/>
        <v>0.21081174189176219</v>
      </c>
      <c r="F39" s="51">
        <v>2301042</v>
      </c>
      <c r="G39" s="52">
        <f t="shared" si="1"/>
        <v>0.22646261997825334</v>
      </c>
      <c r="H39" s="50">
        <f t="shared" si="2"/>
        <v>37.940000000002328</v>
      </c>
    </row>
    <row r="40" spans="1:8" x14ac:dyDescent="0.35">
      <c r="A40" s="50" t="s">
        <v>49</v>
      </c>
      <c r="B40" s="50">
        <v>54885.61</v>
      </c>
      <c r="C40" s="50">
        <v>2306253</v>
      </c>
      <c r="D40" s="50">
        <v>54767.81</v>
      </c>
      <c r="E40" s="52">
        <f t="shared" si="0"/>
        <v>0.2150898493111244</v>
      </c>
      <c r="F40" s="51">
        <v>2301042</v>
      </c>
      <c r="G40" s="52">
        <f t="shared" si="1"/>
        <v>0.22646261997825334</v>
      </c>
      <c r="H40" s="50">
        <f t="shared" si="2"/>
        <v>117.80000000000291</v>
      </c>
    </row>
    <row r="41" spans="1:8" x14ac:dyDescent="0.35">
      <c r="A41" s="50" t="s">
        <v>58</v>
      </c>
      <c r="B41" s="50">
        <v>144583.71</v>
      </c>
      <c r="C41" s="50">
        <v>2306253</v>
      </c>
      <c r="D41" s="50">
        <v>144268.26</v>
      </c>
      <c r="E41" s="52">
        <f t="shared" si="0"/>
        <v>0.218655163651369</v>
      </c>
      <c r="F41" s="51">
        <v>2301042</v>
      </c>
      <c r="G41" s="52">
        <f t="shared" si="1"/>
        <v>0.22646261997825334</v>
      </c>
      <c r="H41" s="50">
        <f t="shared" si="2"/>
        <v>315.44999999998254</v>
      </c>
    </row>
    <row r="42" spans="1:8" x14ac:dyDescent="0.35">
      <c r="A42" s="50" t="s">
        <v>55</v>
      </c>
      <c r="B42" s="50">
        <v>67561.36</v>
      </c>
      <c r="C42" s="50">
        <v>2306253</v>
      </c>
      <c r="D42" s="50">
        <v>67403.740000000005</v>
      </c>
      <c r="E42" s="52">
        <f t="shared" si="0"/>
        <v>0.23384459081943426</v>
      </c>
      <c r="F42" s="51">
        <v>2301042</v>
      </c>
      <c r="G42" s="52">
        <f t="shared" si="1"/>
        <v>0.22646261997825334</v>
      </c>
      <c r="H42" s="50">
        <f t="shared" si="2"/>
        <v>157.61999999999534</v>
      </c>
    </row>
    <row r="43" spans="1:8" x14ac:dyDescent="0.35">
      <c r="A43" s="50" t="s">
        <v>52</v>
      </c>
      <c r="B43" s="50">
        <v>174349.36</v>
      </c>
      <c r="C43" s="50">
        <v>2306253</v>
      </c>
      <c r="D43" s="50">
        <v>173933</v>
      </c>
      <c r="E43" s="52">
        <f t="shared" si="0"/>
        <v>0.23937953119878691</v>
      </c>
      <c r="F43" s="51">
        <v>2301042</v>
      </c>
      <c r="G43" s="52">
        <f t="shared" si="1"/>
        <v>0.22646261997825334</v>
      </c>
      <c r="H43" s="50">
        <f t="shared" si="2"/>
        <v>416.35999999998603</v>
      </c>
    </row>
    <row r="44" spans="1:8" x14ac:dyDescent="0.35">
      <c r="A44" s="50" t="s">
        <v>57</v>
      </c>
      <c r="B44" s="50">
        <v>162015.82999999999</v>
      </c>
      <c r="C44" s="50">
        <v>2306253</v>
      </c>
      <c r="D44" s="50">
        <v>161606.44</v>
      </c>
      <c r="E44" s="52">
        <f t="shared" si="0"/>
        <v>0.25332530065013797</v>
      </c>
      <c r="F44" s="51">
        <v>2301042</v>
      </c>
      <c r="G44" s="52">
        <f t="shared" si="1"/>
        <v>0.22646261997825334</v>
      </c>
      <c r="H44" s="50">
        <f t="shared" si="2"/>
        <v>409.38999999998487</v>
      </c>
    </row>
    <row r="45" spans="1:8" x14ac:dyDescent="0.35">
      <c r="A45" s="50" t="s">
        <v>44</v>
      </c>
      <c r="B45" s="50">
        <v>9508.6299999999992</v>
      </c>
      <c r="C45" s="50">
        <v>2306253</v>
      </c>
      <c r="D45" s="50">
        <v>9480.7599999999893</v>
      </c>
      <c r="E45" s="52">
        <f t="shared" si="0"/>
        <v>0.29396377505611287</v>
      </c>
      <c r="F45" s="51">
        <v>2301042</v>
      </c>
      <c r="G45" s="52">
        <f t="shared" si="1"/>
        <v>0.22646261997825334</v>
      </c>
      <c r="H45" s="50">
        <f t="shared" si="2"/>
        <v>27.870000000009895</v>
      </c>
    </row>
    <row r="46" spans="1:8" x14ac:dyDescent="0.35">
      <c r="A46" s="50" t="s">
        <v>48</v>
      </c>
      <c r="B46" s="50">
        <v>61835.709999999897</v>
      </c>
      <c r="C46" s="50">
        <v>2306253</v>
      </c>
      <c r="D46" s="50">
        <v>61592.25</v>
      </c>
      <c r="E46" s="52">
        <f t="shared" si="0"/>
        <v>0.39527700319422859</v>
      </c>
      <c r="F46" s="51">
        <v>2301042</v>
      </c>
      <c r="G46" s="52">
        <f t="shared" si="1"/>
        <v>0.22646261997825334</v>
      </c>
      <c r="H46" s="50">
        <f t="shared" si="2"/>
        <v>243.45999999989726</v>
      </c>
    </row>
    <row r="47" spans="1:8" x14ac:dyDescent="0.35">
      <c r="A47" s="50" t="s">
        <v>59</v>
      </c>
      <c r="B47" s="50">
        <v>70571.429999999993</v>
      </c>
      <c r="C47" s="50">
        <v>2306253</v>
      </c>
      <c r="D47" s="50">
        <v>70280.45</v>
      </c>
      <c r="E47" s="52">
        <f t="shared" si="0"/>
        <v>0.41402694490430259</v>
      </c>
      <c r="F47" s="51">
        <v>2301042</v>
      </c>
      <c r="G47" s="52">
        <f t="shared" si="1"/>
        <v>0.22646261997825334</v>
      </c>
      <c r="H47" s="50">
        <f t="shared" si="2"/>
        <v>290.97999999999593</v>
      </c>
    </row>
    <row r="48" spans="1:8" x14ac:dyDescent="0.35">
      <c r="A48" s="53" t="s">
        <v>62</v>
      </c>
      <c r="B48" s="53">
        <v>226529.68</v>
      </c>
      <c r="C48" s="53">
        <v>2306253</v>
      </c>
      <c r="D48" s="53">
        <v>225395.28</v>
      </c>
      <c r="E48" s="54">
        <f t="shared" si="0"/>
        <v>0.50329359159605924</v>
      </c>
      <c r="F48" s="55">
        <v>2301042</v>
      </c>
      <c r="G48" s="54">
        <f t="shared" si="1"/>
        <v>0.22646261997825334</v>
      </c>
      <c r="H48" s="50">
        <f t="shared" si="2"/>
        <v>1134.3999999999942</v>
      </c>
    </row>
  </sheetData>
  <autoFilter ref="A28:G48" xr:uid="{00000000-0009-0000-0000-000003000000}">
    <sortState ref="A29:G48">
      <sortCondition ref="E28:E48"/>
    </sortState>
  </autoFilter>
  <mergeCells count="2">
    <mergeCell ref="A1:D1"/>
    <mergeCell ref="A27:H27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9"/>
  <sheetViews>
    <sheetView topLeftCell="A7" zoomScale="90" zoomScaleNormal="90" workbookViewId="0">
      <selection activeCell="J16" sqref="J16"/>
    </sheetView>
  </sheetViews>
  <sheetFormatPr defaultColWidth="9" defaultRowHeight="14.5" x14ac:dyDescent="0.35"/>
  <cols>
    <col min="1" max="1" width="13.58203125" style="41" customWidth="1"/>
    <col min="2" max="3" width="10" style="41" bestFit="1" customWidth="1"/>
    <col min="4" max="4" width="15.33203125" style="41" bestFit="1" customWidth="1"/>
    <col min="5" max="5" width="10.83203125" style="41" bestFit="1" customWidth="1"/>
    <col min="6" max="6" width="14.75" style="41" bestFit="1" customWidth="1"/>
    <col min="7" max="7" width="11.58203125" style="41" bestFit="1" customWidth="1"/>
    <col min="8" max="8" width="10.83203125" style="41" bestFit="1" customWidth="1"/>
    <col min="9" max="9" width="11.58203125" style="41" bestFit="1" customWidth="1"/>
    <col min="10" max="10" width="10.75" style="41" bestFit="1" customWidth="1"/>
    <col min="11" max="16384" width="9" style="41"/>
  </cols>
  <sheetData>
    <row r="1" spans="1:10" x14ac:dyDescent="0.35">
      <c r="A1" s="4" t="s">
        <v>130</v>
      </c>
      <c r="B1" s="5"/>
      <c r="C1" s="5"/>
      <c r="D1" s="5"/>
      <c r="E1" s="5"/>
      <c r="F1" s="4"/>
      <c r="G1" s="4"/>
      <c r="H1" s="4"/>
    </row>
    <row r="2" spans="1:10" x14ac:dyDescent="0.35">
      <c r="A2" s="4"/>
      <c r="B2" s="4"/>
      <c r="C2" s="4"/>
      <c r="D2" s="4"/>
      <c r="E2" s="4"/>
      <c r="F2" s="4"/>
      <c r="G2" s="4"/>
      <c r="H2" s="42" t="s">
        <v>113</v>
      </c>
    </row>
    <row r="3" spans="1:10" x14ac:dyDescent="0.35">
      <c r="A3" s="114"/>
      <c r="B3" s="6" t="s">
        <v>72</v>
      </c>
      <c r="C3" s="6"/>
      <c r="D3" s="7"/>
      <c r="E3" s="7"/>
      <c r="F3" s="116" t="s">
        <v>73</v>
      </c>
      <c r="G3" s="116" t="s">
        <v>74</v>
      </c>
      <c r="H3" s="116" t="s">
        <v>6</v>
      </c>
    </row>
    <row r="4" spans="1:10" ht="26" x14ac:dyDescent="0.35">
      <c r="A4" s="115"/>
      <c r="B4" s="29" t="s">
        <v>75</v>
      </c>
      <c r="C4" s="29" t="s">
        <v>76</v>
      </c>
      <c r="D4" s="29" t="s">
        <v>77</v>
      </c>
      <c r="E4" s="29" t="s">
        <v>6</v>
      </c>
      <c r="F4" s="117"/>
      <c r="G4" s="117"/>
      <c r="H4" s="117"/>
    </row>
    <row r="5" spans="1:10" x14ac:dyDescent="0.35">
      <c r="A5" s="8"/>
      <c r="B5" s="9"/>
      <c r="C5" s="9"/>
      <c r="D5" s="9"/>
      <c r="E5" s="9"/>
      <c r="F5" s="9"/>
      <c r="G5" s="9"/>
      <c r="H5" s="9"/>
    </row>
    <row r="6" spans="1:10" x14ac:dyDescent="0.35">
      <c r="A6" s="113" t="s">
        <v>78</v>
      </c>
      <c r="B6" s="113"/>
      <c r="C6" s="113"/>
      <c r="D6" s="113"/>
      <c r="E6" s="113"/>
      <c r="F6" s="113"/>
      <c r="G6" s="113"/>
      <c r="H6" s="113"/>
    </row>
    <row r="7" spans="1:10" s="45" customFormat="1" x14ac:dyDescent="0.35">
      <c r="A7" s="12" t="s">
        <v>79</v>
      </c>
      <c r="B7" s="12">
        <v>7041206.2399999984</v>
      </c>
      <c r="C7" s="12">
        <v>2380768.54</v>
      </c>
      <c r="D7" s="12">
        <v>3434073.04</v>
      </c>
      <c r="E7" s="12">
        <v>12856047.819999997</v>
      </c>
      <c r="F7" s="12">
        <v>3002666.3200000003</v>
      </c>
      <c r="G7" s="12">
        <v>1222384.8600000001</v>
      </c>
      <c r="H7" s="12">
        <v>17081098.999999996</v>
      </c>
    </row>
    <row r="8" spans="1:10" x14ac:dyDescent="0.35">
      <c r="A8" s="10" t="s">
        <v>80</v>
      </c>
      <c r="B8" s="10">
        <v>6827444</v>
      </c>
      <c r="C8" s="10">
        <v>2259979</v>
      </c>
      <c r="D8" s="10">
        <v>3338571</v>
      </c>
      <c r="E8" s="10">
        <v>12425995</v>
      </c>
      <c r="F8" s="10">
        <v>3027854</v>
      </c>
      <c r="G8" s="10">
        <v>1224447</v>
      </c>
      <c r="H8" s="10">
        <v>16678296</v>
      </c>
      <c r="I8" s="43"/>
      <c r="J8" s="44"/>
    </row>
    <row r="9" spans="1:10" x14ac:dyDescent="0.35">
      <c r="A9" s="11" t="s">
        <v>81</v>
      </c>
      <c r="B9" s="11">
        <v>2736352</v>
      </c>
      <c r="C9" s="11">
        <v>445987</v>
      </c>
      <c r="D9" s="11">
        <v>1225657</v>
      </c>
      <c r="E9" s="11">
        <v>4407997</v>
      </c>
      <c r="F9" s="11">
        <v>1214168</v>
      </c>
      <c r="G9" s="11">
        <v>572805</v>
      </c>
      <c r="H9" s="11">
        <v>6194971</v>
      </c>
      <c r="J9" s="44"/>
    </row>
    <row r="10" spans="1:10" x14ac:dyDescent="0.35">
      <c r="A10" s="11" t="s">
        <v>82</v>
      </c>
      <c r="B10" s="11">
        <v>1322281</v>
      </c>
      <c r="C10" s="11">
        <v>351725</v>
      </c>
      <c r="D10" s="11">
        <v>379882</v>
      </c>
      <c r="E10" s="11">
        <v>2053889</v>
      </c>
      <c r="F10" s="11">
        <v>955154</v>
      </c>
      <c r="G10" s="11">
        <v>251689</v>
      </c>
      <c r="H10" s="11">
        <v>3260730</v>
      </c>
      <c r="J10" s="44"/>
    </row>
    <row r="11" spans="1:10" x14ac:dyDescent="0.35">
      <c r="A11" s="11" t="s">
        <v>83</v>
      </c>
      <c r="B11" s="11">
        <v>2768811</v>
      </c>
      <c r="C11" s="11">
        <v>1462267</v>
      </c>
      <c r="D11" s="11">
        <v>1733032</v>
      </c>
      <c r="E11" s="11">
        <v>5964109</v>
      </c>
      <c r="F11" s="11">
        <v>858532</v>
      </c>
      <c r="G11" s="11">
        <v>399953</v>
      </c>
      <c r="H11" s="11">
        <v>7222595</v>
      </c>
      <c r="I11" s="45"/>
      <c r="J11" s="44"/>
    </row>
    <row r="12" spans="1:10" x14ac:dyDescent="0.35">
      <c r="A12" s="10" t="s">
        <v>84</v>
      </c>
      <c r="B12" s="12">
        <v>7164095</v>
      </c>
      <c r="C12" s="12">
        <v>2200834</v>
      </c>
      <c r="D12" s="12">
        <v>3233231</v>
      </c>
      <c r="E12" s="12">
        <v>12598160</v>
      </c>
      <c r="F12" s="10">
        <v>2694280</v>
      </c>
      <c r="G12" s="10">
        <v>1233030</v>
      </c>
      <c r="H12" s="10">
        <f>SUM(H13:H15)</f>
        <v>16525470</v>
      </c>
      <c r="I12" s="46"/>
      <c r="J12" s="43"/>
    </row>
    <row r="13" spans="1:10" x14ac:dyDescent="0.35">
      <c r="A13" s="11" t="s">
        <v>81</v>
      </c>
      <c r="B13" s="13">
        <v>2862461</v>
      </c>
      <c r="C13" s="13">
        <v>438772</v>
      </c>
      <c r="D13" s="13">
        <v>1139937</v>
      </c>
      <c r="E13" s="13">
        <v>4441170</v>
      </c>
      <c r="F13" s="11">
        <v>1002083</v>
      </c>
      <c r="G13" s="11">
        <v>640748</v>
      </c>
      <c r="H13" s="11">
        <f>SUM(E13:G13)</f>
        <v>6084001</v>
      </c>
      <c r="I13" s="46"/>
      <c r="J13" s="43"/>
    </row>
    <row r="14" spans="1:10" x14ac:dyDescent="0.35">
      <c r="A14" s="11" t="s">
        <v>82</v>
      </c>
      <c r="B14" s="13">
        <v>1407793</v>
      </c>
      <c r="C14" s="13">
        <v>340250</v>
      </c>
      <c r="D14" s="13">
        <v>340261</v>
      </c>
      <c r="E14" s="13">
        <v>2088304</v>
      </c>
      <c r="F14" s="11">
        <v>888837</v>
      </c>
      <c r="G14" s="11">
        <v>226125</v>
      </c>
      <c r="H14" s="11">
        <f t="shared" ref="H14:H15" si="0">SUM(E14:G14)</f>
        <v>3203266</v>
      </c>
      <c r="I14" s="46"/>
      <c r="J14" s="43"/>
    </row>
    <row r="15" spans="1:10" x14ac:dyDescent="0.35">
      <c r="A15" s="11" t="s">
        <v>83</v>
      </c>
      <c r="B15" s="13">
        <v>2893841</v>
      </c>
      <c r="C15" s="13">
        <v>1421812</v>
      </c>
      <c r="D15" s="13">
        <v>1753033</v>
      </c>
      <c r="E15" s="13">
        <v>6068686</v>
      </c>
      <c r="F15" s="11">
        <v>803360</v>
      </c>
      <c r="G15" s="11">
        <v>366157</v>
      </c>
      <c r="H15" s="11">
        <f t="shared" si="0"/>
        <v>7238203</v>
      </c>
      <c r="I15" s="46"/>
      <c r="J15" s="43"/>
    </row>
    <row r="16" spans="1:10" x14ac:dyDescent="0.35">
      <c r="A16" s="11"/>
      <c r="B16" s="13"/>
      <c r="C16" s="13"/>
      <c r="D16" s="13"/>
      <c r="E16" s="13"/>
      <c r="F16" s="11"/>
      <c r="G16" s="11"/>
      <c r="H16" s="11"/>
      <c r="I16" s="47"/>
      <c r="J16" s="43"/>
    </row>
    <row r="17" spans="1:10" ht="15" customHeight="1" x14ac:dyDescent="0.35">
      <c r="A17" s="113" t="s">
        <v>85</v>
      </c>
      <c r="B17" s="113"/>
      <c r="C17" s="113"/>
      <c r="D17" s="113"/>
      <c r="E17" s="113"/>
      <c r="F17" s="113"/>
      <c r="G17" s="113"/>
      <c r="H17" s="113"/>
      <c r="I17" s="47"/>
      <c r="J17" s="43"/>
    </row>
    <row r="18" spans="1:10" x14ac:dyDescent="0.35">
      <c r="A18" s="15" t="s">
        <v>86</v>
      </c>
      <c r="B18" s="16">
        <f>(B13-B9)</f>
        <v>126109</v>
      </c>
      <c r="C18" s="16">
        <f>(C13-C9)</f>
        <v>-7215</v>
      </c>
      <c r="D18" s="16">
        <f>(D13-D9)</f>
        <v>-85720</v>
      </c>
      <c r="E18" s="16">
        <f t="shared" ref="E18:H18" si="1">(E13-E9)</f>
        <v>33173</v>
      </c>
      <c r="F18" s="16">
        <f t="shared" si="1"/>
        <v>-212085</v>
      </c>
      <c r="G18" s="16">
        <f t="shared" si="1"/>
        <v>67943</v>
      </c>
      <c r="H18" s="16">
        <f t="shared" si="1"/>
        <v>-110970</v>
      </c>
      <c r="I18" s="47"/>
      <c r="J18" s="43"/>
    </row>
    <row r="19" spans="1:10" x14ac:dyDescent="0.35">
      <c r="A19" s="15" t="s">
        <v>87</v>
      </c>
      <c r="B19" s="17">
        <f t="shared" ref="B19:H20" si="2">B14-B10</f>
        <v>85512</v>
      </c>
      <c r="C19" s="17">
        <f t="shared" si="2"/>
        <v>-11475</v>
      </c>
      <c r="D19" s="17">
        <f t="shared" si="2"/>
        <v>-39621</v>
      </c>
      <c r="E19" s="17">
        <f t="shared" si="2"/>
        <v>34415</v>
      </c>
      <c r="F19" s="17">
        <f t="shared" si="2"/>
        <v>-66317</v>
      </c>
      <c r="G19" s="17">
        <f t="shared" si="2"/>
        <v>-25564</v>
      </c>
      <c r="H19" s="17">
        <f t="shared" si="2"/>
        <v>-57464</v>
      </c>
      <c r="I19" s="47"/>
      <c r="J19" s="43"/>
    </row>
    <row r="20" spans="1:10" x14ac:dyDescent="0.35">
      <c r="A20" s="15" t="s">
        <v>88</v>
      </c>
      <c r="B20" s="17">
        <f t="shared" si="2"/>
        <v>125030</v>
      </c>
      <c r="C20" s="17">
        <f t="shared" si="2"/>
        <v>-40455</v>
      </c>
      <c r="D20" s="17">
        <f t="shared" si="2"/>
        <v>20001</v>
      </c>
      <c r="E20" s="17">
        <f t="shared" si="2"/>
        <v>104577</v>
      </c>
      <c r="F20" s="17">
        <f t="shared" si="2"/>
        <v>-55172</v>
      </c>
      <c r="G20" s="17">
        <f t="shared" si="2"/>
        <v>-33796</v>
      </c>
      <c r="H20" s="17">
        <f t="shared" si="2"/>
        <v>15608</v>
      </c>
      <c r="I20" s="47"/>
      <c r="J20" s="43"/>
    </row>
    <row r="21" spans="1:10" x14ac:dyDescent="0.35">
      <c r="A21" s="18" t="s">
        <v>0</v>
      </c>
      <c r="B21" s="19">
        <f>B12-B8</f>
        <v>336651</v>
      </c>
      <c r="C21" s="19">
        <f>C12-C8</f>
        <v>-59145</v>
      </c>
      <c r="D21" s="19">
        <f>D12-D8</f>
        <v>-105340</v>
      </c>
      <c r="E21" s="19">
        <f t="shared" ref="E21:H21" si="3">E12-E8</f>
        <v>172165</v>
      </c>
      <c r="F21" s="19">
        <f t="shared" si="3"/>
        <v>-333574</v>
      </c>
      <c r="G21" s="19">
        <f t="shared" si="3"/>
        <v>8583</v>
      </c>
      <c r="H21" s="19">
        <f t="shared" si="3"/>
        <v>-152826</v>
      </c>
      <c r="I21" s="47"/>
      <c r="J21" s="43"/>
    </row>
    <row r="22" spans="1:10" x14ac:dyDescent="0.35">
      <c r="A22" s="18"/>
      <c r="B22" s="14"/>
      <c r="C22" s="14"/>
      <c r="D22" s="14"/>
      <c r="E22" s="14"/>
      <c r="F22" s="14"/>
      <c r="G22" s="14"/>
      <c r="H22" s="14"/>
      <c r="I22" s="47"/>
      <c r="J22" s="43"/>
    </row>
    <row r="23" spans="1:10" ht="15" customHeight="1" x14ac:dyDescent="0.35">
      <c r="A23" s="113" t="s">
        <v>89</v>
      </c>
      <c r="B23" s="113"/>
      <c r="C23" s="113"/>
      <c r="D23" s="113"/>
      <c r="E23" s="113"/>
      <c r="F23" s="113"/>
      <c r="G23" s="113"/>
      <c r="H23" s="113"/>
      <c r="I23" s="47"/>
      <c r="J23" s="43"/>
    </row>
    <row r="24" spans="1:10" x14ac:dyDescent="0.35">
      <c r="A24" s="15" t="s">
        <v>86</v>
      </c>
      <c r="B24" s="20">
        <f t="shared" ref="B24:H26" si="4">(B13/B9-1)*100</f>
        <v>4.6086541497585065</v>
      </c>
      <c r="C24" s="21">
        <f>(C13/C9-1)*100</f>
        <v>-1.6177601589283941</v>
      </c>
      <c r="D24" s="21">
        <f t="shared" ref="D24:D26" si="5">(D13/D9-1)*100</f>
        <v>-6.9938000598862455</v>
      </c>
      <c r="E24" s="21">
        <f>(E13/E9-1)*100</f>
        <v>0.75256403305175024</v>
      </c>
      <c r="F24" s="21">
        <f t="shared" si="4"/>
        <v>-17.467516851045328</v>
      </c>
      <c r="G24" s="21">
        <f t="shared" si="4"/>
        <v>11.861453723343885</v>
      </c>
      <c r="H24" s="21">
        <f t="shared" si="4"/>
        <v>-1.7912916783629829</v>
      </c>
    </row>
    <row r="25" spans="1:10" x14ac:dyDescent="0.35">
      <c r="A25" s="15" t="s">
        <v>87</v>
      </c>
      <c r="B25" s="20">
        <f t="shared" si="4"/>
        <v>6.4670066347470856</v>
      </c>
      <c r="C25" s="21">
        <f>(C14/C10-1)*100</f>
        <v>-3.2624920036960714</v>
      </c>
      <c r="D25" s="21">
        <f t="shared" si="5"/>
        <v>-10.429817680227016</v>
      </c>
      <c r="E25" s="21">
        <f>(E14/E10-1)*100</f>
        <v>1.6756017486826202</v>
      </c>
      <c r="F25" s="21">
        <f t="shared" si="4"/>
        <v>-6.9430688663817524</v>
      </c>
      <c r="G25" s="21">
        <f>(G14/G10-1)*100</f>
        <v>-10.156979446857029</v>
      </c>
      <c r="H25" s="21">
        <f>(H14/H10-1)*100</f>
        <v>-1.7623047599770625</v>
      </c>
    </row>
    <row r="26" spans="1:10" x14ac:dyDescent="0.35">
      <c r="A26" s="15" t="s">
        <v>88</v>
      </c>
      <c r="B26" s="20">
        <f t="shared" si="4"/>
        <v>4.5156567205201004</v>
      </c>
      <c r="C26" s="21">
        <f>(C15/C11-1)*100</f>
        <v>-2.7665946096027572</v>
      </c>
      <c r="D26" s="21">
        <f t="shared" si="5"/>
        <v>1.1541044827793057</v>
      </c>
      <c r="E26" s="21">
        <f>(E15/E11-1)*100</f>
        <v>1.7534387785334005</v>
      </c>
      <c r="F26" s="21">
        <f t="shared" si="4"/>
        <v>-6.4263184132915203</v>
      </c>
      <c r="G26" s="21">
        <f>(G15/G11-1)*100</f>
        <v>-8.4499928741627155</v>
      </c>
      <c r="H26" s="21">
        <f>(H15/H11-1)*100</f>
        <v>0.21609961516602105</v>
      </c>
    </row>
    <row r="27" spans="1:10" x14ac:dyDescent="0.35">
      <c r="A27" s="18" t="s">
        <v>0</v>
      </c>
      <c r="B27" s="22">
        <f>(B12/B8-1)*100</f>
        <v>4.9308496708285077</v>
      </c>
      <c r="C27" s="23">
        <f>(C12/C8-1)*100</f>
        <v>-2.6170597160416142</v>
      </c>
      <c r="D27" s="23">
        <f>(D12/D8-1)*100</f>
        <v>-3.1552421679814535</v>
      </c>
      <c r="E27" s="23">
        <f>(E12/E8-1)*100</f>
        <v>1.3855228494780603</v>
      </c>
      <c r="F27" s="23">
        <f t="shared" ref="F27:G27" si="6">(F12/F8-1)*100</f>
        <v>-11.016845594272384</v>
      </c>
      <c r="G27" s="23">
        <f t="shared" si="6"/>
        <v>0.70096949888398541</v>
      </c>
      <c r="H27" s="23">
        <f>(H12/H8-1)*100</f>
        <v>-0.91631663090762094</v>
      </c>
    </row>
    <row r="28" spans="1:10" x14ac:dyDescent="0.35">
      <c r="A28" s="24"/>
    </row>
    <row r="29" spans="1:10" x14ac:dyDescent="0.35">
      <c r="A29" s="25"/>
      <c r="B29" s="25"/>
      <c r="C29" s="25"/>
      <c r="D29" s="25"/>
      <c r="E29" s="25"/>
      <c r="F29" s="25"/>
      <c r="G29" s="25"/>
      <c r="H29" s="25"/>
    </row>
    <row r="30" spans="1:10" x14ac:dyDescent="0.35">
      <c r="A30" s="4"/>
    </row>
    <row r="31" spans="1:10" ht="15" x14ac:dyDescent="0.35">
      <c r="A31" s="26" t="s">
        <v>90</v>
      </c>
    </row>
    <row r="32" spans="1:10" ht="15" x14ac:dyDescent="0.35">
      <c r="A32" s="26" t="s">
        <v>91</v>
      </c>
    </row>
    <row r="33" spans="1:8" x14ac:dyDescent="0.35">
      <c r="A33" s="27" t="s">
        <v>106</v>
      </c>
    </row>
    <row r="35" spans="1:8" x14ac:dyDescent="0.35">
      <c r="B35" s="48"/>
      <c r="C35" s="48"/>
      <c r="D35" s="48"/>
      <c r="E35" s="48"/>
      <c r="F35" s="48"/>
      <c r="G35" s="48"/>
      <c r="H35" s="48"/>
    </row>
    <row r="36" spans="1:8" x14ac:dyDescent="0.35">
      <c r="B36" s="48"/>
      <c r="C36" s="48"/>
      <c r="D36" s="48"/>
      <c r="E36" s="48"/>
      <c r="F36" s="48"/>
      <c r="G36" s="48"/>
      <c r="H36" s="48"/>
    </row>
    <row r="37" spans="1:8" x14ac:dyDescent="0.35">
      <c r="B37" s="48"/>
      <c r="C37" s="48"/>
      <c r="D37" s="48"/>
      <c r="E37" s="48"/>
      <c r="F37" s="48"/>
      <c r="G37" s="48"/>
      <c r="H37" s="48"/>
    </row>
    <row r="38" spans="1:8" x14ac:dyDescent="0.35">
      <c r="B38" s="48"/>
      <c r="C38" s="48"/>
      <c r="D38" s="48"/>
      <c r="E38" s="48"/>
      <c r="F38" s="48"/>
      <c r="G38" s="48"/>
      <c r="H38" s="48"/>
    </row>
    <row r="39" spans="1:8" x14ac:dyDescent="0.35">
      <c r="B39" s="48"/>
      <c r="C39" s="48"/>
      <c r="D39" s="48"/>
      <c r="E39" s="48"/>
      <c r="F39" s="48"/>
      <c r="G39" s="48"/>
      <c r="H39" s="48"/>
    </row>
  </sheetData>
  <mergeCells count="7">
    <mergeCell ref="A23:H23"/>
    <mergeCell ref="A3:A4"/>
    <mergeCell ref="F3:F4"/>
    <mergeCell ref="G3:G4"/>
    <mergeCell ref="H3:H4"/>
    <mergeCell ref="A6:H6"/>
    <mergeCell ref="A17:H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E56"/>
  <sheetViews>
    <sheetView tabSelected="1" zoomScale="80" zoomScaleNormal="80" workbookViewId="0">
      <selection activeCell="A2" sqref="A2"/>
    </sheetView>
  </sheetViews>
  <sheetFormatPr defaultColWidth="8.58203125" defaultRowHeight="15.5" x14ac:dyDescent="0.35"/>
  <cols>
    <col min="1" max="1" width="8.58203125" style="34"/>
    <col min="2" max="2" width="20.08203125" style="34" customWidth="1"/>
    <col min="3" max="3" width="15.33203125" style="34" bestFit="1" customWidth="1"/>
    <col min="4" max="4" width="24.83203125" style="34" customWidth="1"/>
    <col min="5" max="16384" width="8.58203125" style="34"/>
  </cols>
  <sheetData>
    <row r="1" spans="2:2" x14ac:dyDescent="0.35">
      <c r="B1" s="89" t="s">
        <v>112</v>
      </c>
    </row>
    <row r="2" spans="2:2" x14ac:dyDescent="0.35">
      <c r="B2" s="33"/>
    </row>
    <row r="3" spans="2:2" x14ac:dyDescent="0.35">
      <c r="B3" s="33"/>
    </row>
    <row r="4" spans="2:2" x14ac:dyDescent="0.35">
      <c r="B4" s="33"/>
    </row>
    <row r="5" spans="2:2" x14ac:dyDescent="0.35">
      <c r="B5" s="33"/>
    </row>
    <row r="6" spans="2:2" x14ac:dyDescent="0.35">
      <c r="B6" s="33"/>
    </row>
    <row r="7" spans="2:2" x14ac:dyDescent="0.35">
      <c r="B7" s="33"/>
    </row>
    <row r="8" spans="2:2" x14ac:dyDescent="0.35">
      <c r="B8" s="33"/>
    </row>
    <row r="9" spans="2:2" x14ac:dyDescent="0.35">
      <c r="B9" s="33"/>
    </row>
    <row r="10" spans="2:2" x14ac:dyDescent="0.35">
      <c r="B10" s="33"/>
    </row>
    <row r="11" spans="2:2" x14ac:dyDescent="0.35">
      <c r="B11" s="33"/>
    </row>
    <row r="12" spans="2:2" x14ac:dyDescent="0.35">
      <c r="B12" s="33"/>
    </row>
    <row r="13" spans="2:2" x14ac:dyDescent="0.35">
      <c r="B13" s="33"/>
    </row>
    <row r="14" spans="2:2" x14ac:dyDescent="0.35">
      <c r="B14" s="33"/>
    </row>
    <row r="15" spans="2:2" x14ac:dyDescent="0.35">
      <c r="B15" s="33"/>
    </row>
    <row r="16" spans="2:2" x14ac:dyDescent="0.35">
      <c r="B16" s="33"/>
    </row>
    <row r="17" spans="2:4" x14ac:dyDescent="0.35">
      <c r="B17" s="33"/>
    </row>
    <row r="18" spans="2:4" x14ac:dyDescent="0.35">
      <c r="B18" s="33"/>
    </row>
    <row r="19" spans="2:4" x14ac:dyDescent="0.35">
      <c r="B19" s="33"/>
    </row>
    <row r="20" spans="2:4" x14ac:dyDescent="0.35">
      <c r="B20" s="33"/>
    </row>
    <row r="21" spans="2:4" x14ac:dyDescent="0.35">
      <c r="B21" s="33"/>
    </row>
    <row r="22" spans="2:4" x14ac:dyDescent="0.35">
      <c r="B22" s="33"/>
    </row>
    <row r="23" spans="2:4" x14ac:dyDescent="0.35">
      <c r="B23" s="30" t="s">
        <v>92</v>
      </c>
    </row>
    <row r="24" spans="2:4" x14ac:dyDescent="0.35">
      <c r="B24" s="33"/>
    </row>
    <row r="25" spans="2:4" x14ac:dyDescent="0.35">
      <c r="B25" s="33"/>
    </row>
    <row r="26" spans="2:4" x14ac:dyDescent="0.35">
      <c r="B26" s="33"/>
    </row>
    <row r="27" spans="2:4" x14ac:dyDescent="0.35">
      <c r="B27" s="33"/>
    </row>
    <row r="28" spans="2:4" x14ac:dyDescent="0.35">
      <c r="B28" s="33"/>
    </row>
    <row r="30" spans="2:4" x14ac:dyDescent="0.35">
      <c r="B30" s="28" t="s">
        <v>97</v>
      </c>
      <c r="C30" s="28" t="s">
        <v>98</v>
      </c>
      <c r="D30" s="28" t="s">
        <v>99</v>
      </c>
    </row>
    <row r="31" spans="2:4" x14ac:dyDescent="0.35">
      <c r="B31" s="28" t="s">
        <v>44</v>
      </c>
      <c r="C31" s="35">
        <v>19</v>
      </c>
      <c r="D31" s="35">
        <v>3</v>
      </c>
    </row>
    <row r="32" spans="2:4" x14ac:dyDescent="0.35">
      <c r="B32" s="28" t="s">
        <v>52</v>
      </c>
      <c r="C32" s="35">
        <v>26</v>
      </c>
      <c r="D32" s="35">
        <v>18</v>
      </c>
    </row>
    <row r="33" spans="2:4" x14ac:dyDescent="0.35">
      <c r="B33" s="28" t="s">
        <v>56</v>
      </c>
      <c r="C33" s="35">
        <v>22</v>
      </c>
      <c r="D33" s="35">
        <v>4</v>
      </c>
    </row>
    <row r="34" spans="2:4" x14ac:dyDescent="0.35">
      <c r="B34" s="28" t="s">
        <v>63</v>
      </c>
      <c r="C34" s="35">
        <v>39</v>
      </c>
      <c r="D34" s="35">
        <v>15</v>
      </c>
    </row>
    <row r="35" spans="2:4" x14ac:dyDescent="0.35">
      <c r="B35" s="28" t="s">
        <v>100</v>
      </c>
      <c r="C35" s="35">
        <v>23</v>
      </c>
      <c r="D35" s="35">
        <v>12</v>
      </c>
    </row>
    <row r="36" spans="2:4" x14ac:dyDescent="0.35">
      <c r="B36" s="28" t="s">
        <v>62</v>
      </c>
      <c r="C36" s="35">
        <v>27</v>
      </c>
      <c r="D36" s="35">
        <v>6</v>
      </c>
    </row>
    <row r="37" spans="2:4" x14ac:dyDescent="0.35">
      <c r="B37" s="28" t="s">
        <v>129</v>
      </c>
      <c r="C37" s="35">
        <v>25</v>
      </c>
      <c r="D37" s="35">
        <v>4</v>
      </c>
    </row>
    <row r="38" spans="2:4" x14ac:dyDescent="0.35">
      <c r="B38" s="28" t="s">
        <v>60</v>
      </c>
      <c r="C38" s="35">
        <v>26</v>
      </c>
      <c r="D38" s="35">
        <v>13</v>
      </c>
    </row>
    <row r="39" spans="2:4" x14ac:dyDescent="0.35">
      <c r="B39" s="28" t="s">
        <v>101</v>
      </c>
      <c r="C39" s="35">
        <v>23</v>
      </c>
      <c r="D39" s="35">
        <v>16</v>
      </c>
    </row>
    <row r="40" spans="2:4" x14ac:dyDescent="0.35">
      <c r="B40" s="28" t="s">
        <v>51</v>
      </c>
      <c r="C40" s="35">
        <v>24</v>
      </c>
      <c r="D40" s="35">
        <v>1</v>
      </c>
    </row>
    <row r="41" spans="2:4" x14ac:dyDescent="0.35">
      <c r="B41" s="28" t="s">
        <v>102</v>
      </c>
      <c r="C41" s="35">
        <v>23</v>
      </c>
      <c r="D41" s="35">
        <v>4</v>
      </c>
    </row>
    <row r="42" spans="2:4" x14ac:dyDescent="0.35">
      <c r="B42" s="28" t="s">
        <v>58</v>
      </c>
      <c r="C42" s="35">
        <v>28</v>
      </c>
      <c r="D42" s="35">
        <v>8</v>
      </c>
    </row>
    <row r="43" spans="2:4" x14ac:dyDescent="0.35">
      <c r="B43" s="28" t="s">
        <v>103</v>
      </c>
      <c r="C43" s="35">
        <v>30</v>
      </c>
      <c r="D43" s="35">
        <v>3</v>
      </c>
    </row>
    <row r="44" spans="2:4" x14ac:dyDescent="0.35">
      <c r="B44" s="28" t="s">
        <v>47</v>
      </c>
      <c r="C44" s="35">
        <v>27</v>
      </c>
      <c r="D44" s="35">
        <v>1</v>
      </c>
    </row>
    <row r="45" spans="2:4" x14ac:dyDescent="0.35">
      <c r="B45" s="28" t="s">
        <v>61</v>
      </c>
      <c r="C45" s="35">
        <v>30</v>
      </c>
      <c r="D45" s="35">
        <v>11</v>
      </c>
    </row>
    <row r="46" spans="2:4" x14ac:dyDescent="0.35">
      <c r="B46" s="28" t="s">
        <v>57</v>
      </c>
      <c r="C46" s="35">
        <v>24</v>
      </c>
      <c r="D46" s="35">
        <v>6</v>
      </c>
    </row>
    <row r="47" spans="2:4" x14ac:dyDescent="0.35">
      <c r="B47" s="28" t="s">
        <v>45</v>
      </c>
      <c r="C47" s="35">
        <v>29</v>
      </c>
      <c r="D47" s="35">
        <v>1</v>
      </c>
    </row>
    <row r="48" spans="2:4" x14ac:dyDescent="0.35">
      <c r="B48" s="28" t="s">
        <v>50</v>
      </c>
      <c r="C48" s="35">
        <v>23</v>
      </c>
      <c r="D48" s="35">
        <v>4</v>
      </c>
    </row>
    <row r="49" spans="2:5" x14ac:dyDescent="0.35">
      <c r="B49" s="28" t="s">
        <v>54</v>
      </c>
      <c r="C49" s="35">
        <v>18</v>
      </c>
      <c r="D49" s="35">
        <v>20</v>
      </c>
    </row>
    <row r="50" spans="2:5" x14ac:dyDescent="0.35">
      <c r="B50" s="28" t="s">
        <v>46</v>
      </c>
      <c r="C50" s="35">
        <v>16</v>
      </c>
      <c r="D50" s="35">
        <v>11</v>
      </c>
    </row>
    <row r="51" spans="2:5" x14ac:dyDescent="0.35">
      <c r="C51" s="34">
        <v>502</v>
      </c>
      <c r="D51" s="34">
        <v>161</v>
      </c>
    </row>
    <row r="52" spans="2:5" x14ac:dyDescent="0.35">
      <c r="B52" s="31"/>
      <c r="C52" s="36"/>
      <c r="D52" s="36"/>
    </row>
    <row r="53" spans="2:5" x14ac:dyDescent="0.35">
      <c r="B53" s="32"/>
      <c r="C53" s="36"/>
      <c r="D53" s="36"/>
      <c r="E53" s="36"/>
    </row>
    <row r="54" spans="2:5" x14ac:dyDescent="0.35">
      <c r="B54" s="36"/>
      <c r="C54" s="36"/>
      <c r="D54" s="37"/>
    </row>
    <row r="55" spans="2:5" x14ac:dyDescent="0.35">
      <c r="B55" s="36"/>
      <c r="C55" s="36"/>
      <c r="D55" s="36"/>
    </row>
    <row r="56" spans="2:5" x14ac:dyDescent="0.35">
      <c r="B56" s="36"/>
      <c r="C56" s="36"/>
      <c r="D56" s="36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t1</vt:lpstr>
      <vt:lpstr>f1</vt:lpstr>
      <vt:lpstr>t2</vt:lpstr>
      <vt:lpstr>f2</vt:lpstr>
      <vt:lpstr>t3</vt:lpstr>
      <vt:lpstr>f3</vt:lpstr>
    </vt:vector>
  </TitlesOfParts>
  <Company>INEA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Annalisa Zezza</dc:creator>
  <cp:lastModifiedBy>vanni</cp:lastModifiedBy>
  <cp:lastPrinted>2018-11-30T10:31:11Z</cp:lastPrinted>
  <dcterms:created xsi:type="dcterms:W3CDTF">2016-10-13T09:17:44Z</dcterms:created>
  <dcterms:modified xsi:type="dcterms:W3CDTF">2018-12-11T10:09:06Z</dcterms:modified>
</cp:coreProperties>
</file>